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20" windowWidth="15600" windowHeight="3750" activeTab="4"/>
  </bookViews>
  <sheets>
    <sheet name="Flex" sheetId="1" r:id="rId1"/>
    <sheet name="Venture" sheetId="2" r:id="rId2"/>
    <sheet name="CEI" sheetId="9" r:id="rId3"/>
    <sheet name="Fu Yu" sheetId="10" r:id="rId4"/>
    <sheet name="Summary" sheetId="4" r:id="rId5"/>
    <sheet name="QSM recovery" sheetId="14" r:id="rId6"/>
    <sheet name="Detector recovery-Waters" sheetId="15" r:id="rId7"/>
    <sheet name="Alliance recovery " sheetId="16" r:id="rId8"/>
    <sheet name="FTN Recovery Plan (2)" sheetId="17" r:id="rId9"/>
    <sheet name="Foamtec FA" sheetId="13" state="hidden" r:id="rId10"/>
    <sheet name="FA Tracker" sheetId="12" state="hidden"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Fill" hidden="1">#REF!</definedName>
    <definedName name="_xlnm._FilterDatabase" localSheetId="2" hidden="1">CEI!$N$6:$R$9</definedName>
    <definedName name="_xlnm._FilterDatabase" localSheetId="6" hidden="1">'Detector recovery-Waters'!$A$7:$CL$10</definedName>
    <definedName name="_xlnm._FilterDatabase" localSheetId="10" hidden="1">'FA Tracker'!$A$1:$I$12</definedName>
    <definedName name="_xlnm._FilterDatabase" localSheetId="0">Flex!$B$6:$E$28</definedName>
    <definedName name="_xlnm._FilterDatabase" localSheetId="3" hidden="1">'Fu Yu'!$B$6:$I$6</definedName>
    <definedName name="_xlnm._FilterDatabase" localSheetId="1" hidden="1">Venture!$B$6:$R$60</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Summary!$A$4:$C$35</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45621"/>
</workbook>
</file>

<file path=xl/calcChain.xml><?xml version="1.0" encoding="utf-8"?>
<calcChain xmlns="http://schemas.openxmlformats.org/spreadsheetml/2006/main">
  <c r="AA36" i="17" l="1"/>
  <c r="Z36" i="17"/>
  <c r="Y36" i="17"/>
  <c r="X36" i="17"/>
  <c r="W36" i="17"/>
  <c r="V36" i="17"/>
  <c r="U36" i="17"/>
  <c r="T36" i="17"/>
  <c r="S36" i="17"/>
  <c r="R36" i="17"/>
  <c r="Q36" i="17"/>
  <c r="P36" i="17"/>
  <c r="O36" i="17"/>
  <c r="N36" i="17"/>
  <c r="M36" i="17"/>
  <c r="L36" i="17"/>
  <c r="K36" i="17"/>
  <c r="J36" i="17"/>
  <c r="I36" i="17"/>
  <c r="H36" i="17"/>
  <c r="G36" i="17"/>
  <c r="F36" i="17"/>
  <c r="E36" i="17"/>
  <c r="D36" i="17"/>
  <c r="C33" i="17"/>
  <c r="S32" i="17"/>
  <c r="C32" i="17" s="1"/>
  <c r="C31" i="17"/>
  <c r="C30" i="17"/>
  <c r="C27" i="17"/>
  <c r="S26" i="17"/>
  <c r="L26" i="17"/>
  <c r="C26" i="17"/>
  <c r="C25" i="17"/>
  <c r="C24" i="17"/>
  <c r="C21" i="17"/>
  <c r="V20" i="17"/>
  <c r="C20" i="17" s="1"/>
  <c r="C19" i="17"/>
  <c r="C18" i="17"/>
  <c r="C15" i="17"/>
  <c r="Z14" i="17"/>
  <c r="S14" i="17"/>
  <c r="H14" i="17"/>
  <c r="E14" i="17"/>
  <c r="C13" i="17"/>
  <c r="C12" i="17"/>
  <c r="F6" i="17"/>
  <c r="H6" i="17" s="1"/>
  <c r="D34" i="17" s="1"/>
  <c r="E34" i="17" s="1"/>
  <c r="F34" i="17" s="1"/>
  <c r="G34" i="17" s="1"/>
  <c r="H34" i="17" s="1"/>
  <c r="I34" i="17" s="1"/>
  <c r="J34" i="17" s="1"/>
  <c r="K34" i="17" s="1"/>
  <c r="L34" i="17" s="1"/>
  <c r="M34" i="17" s="1"/>
  <c r="N34" i="17" s="1"/>
  <c r="O34" i="17" s="1"/>
  <c r="P34" i="17" s="1"/>
  <c r="Q34" i="17" s="1"/>
  <c r="R34" i="17" s="1"/>
  <c r="S34" i="17" s="1"/>
  <c r="T34" i="17" s="1"/>
  <c r="U34" i="17" s="1"/>
  <c r="V34" i="17" s="1"/>
  <c r="W34" i="17" s="1"/>
  <c r="X34" i="17" s="1"/>
  <c r="Y34" i="17" s="1"/>
  <c r="Z34" i="17" s="1"/>
  <c r="AA34" i="17" s="1"/>
  <c r="F5" i="17"/>
  <c r="H5" i="17" s="1"/>
  <c r="D28" i="17" s="1"/>
  <c r="E28" i="17" s="1"/>
  <c r="F28" i="17" s="1"/>
  <c r="G28" i="17" s="1"/>
  <c r="H28" i="17" s="1"/>
  <c r="I28" i="17" s="1"/>
  <c r="J28" i="17" s="1"/>
  <c r="K28" i="17" s="1"/>
  <c r="L28" i="17" s="1"/>
  <c r="M28" i="17" s="1"/>
  <c r="N28" i="17" s="1"/>
  <c r="O28" i="17" s="1"/>
  <c r="P28" i="17" s="1"/>
  <c r="Q28" i="17" s="1"/>
  <c r="R28" i="17" s="1"/>
  <c r="S28" i="17" s="1"/>
  <c r="T28" i="17" s="1"/>
  <c r="U28" i="17" s="1"/>
  <c r="V28" i="17" s="1"/>
  <c r="W28" i="17" s="1"/>
  <c r="X28" i="17" s="1"/>
  <c r="Y28" i="17" s="1"/>
  <c r="Z28" i="17" s="1"/>
  <c r="AA28" i="17" s="1"/>
  <c r="F4" i="17"/>
  <c r="H4" i="17" s="1"/>
  <c r="D22" i="17" s="1"/>
  <c r="E22" i="17" s="1"/>
  <c r="F22" i="17" s="1"/>
  <c r="G22" i="17" s="1"/>
  <c r="H22" i="17" s="1"/>
  <c r="I22" i="17" s="1"/>
  <c r="J22" i="17" s="1"/>
  <c r="K22" i="17" s="1"/>
  <c r="L22" i="17" s="1"/>
  <c r="M22" i="17" s="1"/>
  <c r="N22" i="17" s="1"/>
  <c r="O22" i="17" s="1"/>
  <c r="P22" i="17" s="1"/>
  <c r="Q22" i="17" s="1"/>
  <c r="R22" i="17" s="1"/>
  <c r="S22" i="17" s="1"/>
  <c r="T22" i="17" s="1"/>
  <c r="U22" i="17" s="1"/>
  <c r="V22" i="17" s="1"/>
  <c r="W22" i="17" s="1"/>
  <c r="X22" i="17" s="1"/>
  <c r="Y22" i="17" s="1"/>
  <c r="Z22" i="17" s="1"/>
  <c r="AA22" i="17" s="1"/>
  <c r="F3" i="17"/>
  <c r="H3" i="17" s="1"/>
  <c r="D16" i="17" s="1"/>
  <c r="E16" i="17" s="1"/>
  <c r="F16" i="17" s="1"/>
  <c r="G16" i="17" s="1"/>
  <c r="H16" i="17" s="1"/>
  <c r="I16" i="17" s="1"/>
  <c r="J16" i="17" s="1"/>
  <c r="K16" i="17" s="1"/>
  <c r="L16" i="17" s="1"/>
  <c r="M16" i="17" s="1"/>
  <c r="N16" i="17" s="1"/>
  <c r="O16" i="17" s="1"/>
  <c r="P16" i="17" s="1"/>
  <c r="Q16" i="17" s="1"/>
  <c r="R16" i="17" s="1"/>
  <c r="S16" i="17" s="1"/>
  <c r="T16" i="17" s="1"/>
  <c r="U16" i="17" s="1"/>
  <c r="V16" i="17" s="1"/>
  <c r="W16" i="17" s="1"/>
  <c r="X16" i="17" s="1"/>
  <c r="Y16" i="17" s="1"/>
  <c r="Z16" i="17" s="1"/>
  <c r="AA16" i="17" s="1"/>
  <c r="DI24" i="16"/>
  <c r="DH24" i="16"/>
  <c r="DG24" i="16"/>
  <c r="DF24" i="16"/>
  <c r="DE24" i="16"/>
  <c r="DD24" i="16"/>
  <c r="DB24" i="16"/>
  <c r="DA24" i="16"/>
  <c r="CZ24" i="16"/>
  <c r="CY24" i="16"/>
  <c r="CX24" i="16"/>
  <c r="CW24" i="16"/>
  <c r="CU24" i="16"/>
  <c r="CT24" i="16"/>
  <c r="CS24" i="16"/>
  <c r="CR24" i="16"/>
  <c r="CQ24" i="16"/>
  <c r="CP24" i="16"/>
  <c r="CN24" i="16"/>
  <c r="CM24" i="16"/>
  <c r="CL24" i="16"/>
  <c r="CK24" i="16"/>
  <c r="CJ24" i="16"/>
  <c r="CI24" i="16"/>
  <c r="CG24" i="16"/>
  <c r="CF24" i="16"/>
  <c r="CE24" i="16"/>
  <c r="CC24" i="16"/>
  <c r="CB24" i="16"/>
  <c r="BZ24" i="16"/>
  <c r="BY24" i="16"/>
  <c r="BX24" i="16"/>
  <c r="BW24" i="16"/>
  <c r="BV24" i="16"/>
  <c r="BU24" i="16"/>
  <c r="BS24" i="16"/>
  <c r="BR24" i="16"/>
  <c r="BQ24" i="16"/>
  <c r="BP24" i="16"/>
  <c r="BO24" i="16"/>
  <c r="BN24" i="16"/>
  <c r="BL24" i="16"/>
  <c r="BK24" i="16"/>
  <c r="BJ24" i="16"/>
  <c r="BI24" i="16"/>
  <c r="BH24" i="16"/>
  <c r="BG24" i="16"/>
  <c r="BE24" i="16"/>
  <c r="BD24" i="16"/>
  <c r="BC24" i="16"/>
  <c r="BB24" i="16"/>
  <c r="BA24" i="16"/>
  <c r="AZ24" i="16"/>
  <c r="AX24" i="16"/>
  <c r="AW24" i="16"/>
  <c r="AV24" i="16"/>
  <c r="AU24" i="16"/>
  <c r="AT24" i="16"/>
  <c r="AS24" i="16"/>
  <c r="AQ24" i="16"/>
  <c r="AP24" i="16"/>
  <c r="AO24" i="16"/>
  <c r="AN24" i="16"/>
  <c r="AM24" i="16"/>
  <c r="AL24" i="16"/>
  <c r="AJ24" i="16"/>
  <c r="AI24" i="16"/>
  <c r="AH24" i="16"/>
  <c r="AG24" i="16"/>
  <c r="AF24" i="16"/>
  <c r="Y24" i="16" s="1"/>
  <c r="AE24" i="16"/>
  <c r="AA24" i="16"/>
  <c r="DI23" i="16"/>
  <c r="DH23" i="16"/>
  <c r="DG23" i="16"/>
  <c r="DE23" i="16"/>
  <c r="DD23" i="16"/>
  <c r="DB23" i="16"/>
  <c r="DA23" i="16"/>
  <c r="CZ23" i="16"/>
  <c r="CY23" i="16"/>
  <c r="CX23" i="16"/>
  <c r="CW23" i="16"/>
  <c r="CU23" i="16"/>
  <c r="CT23" i="16"/>
  <c r="CS23" i="16"/>
  <c r="U24" i="16" s="1"/>
  <c r="CR23" i="16"/>
  <c r="CQ23" i="16"/>
  <c r="CP23" i="16"/>
  <c r="CN23" i="16"/>
  <c r="CM23" i="16"/>
  <c r="CL23" i="16"/>
  <c r="CK23" i="16"/>
  <c r="CJ23" i="16"/>
  <c r="CI23" i="16"/>
  <c r="CG23" i="16"/>
  <c r="CF23" i="16"/>
  <c r="CE23" i="16"/>
  <c r="S24" i="16" s="1"/>
  <c r="CD23" i="16"/>
  <c r="CC23" i="16"/>
  <c r="CB23" i="16"/>
  <c r="BZ23" i="16"/>
  <c r="BY23" i="16"/>
  <c r="BX23" i="16"/>
  <c r="BW23" i="16"/>
  <c r="BV23" i="16"/>
  <c r="BU23" i="16"/>
  <c r="BS23" i="16"/>
  <c r="BR23" i="16"/>
  <c r="BQ23" i="16"/>
  <c r="Q24" i="16" s="1"/>
  <c r="BP23" i="16"/>
  <c r="BO23" i="16"/>
  <c r="BN23" i="16"/>
  <c r="BL23" i="16"/>
  <c r="BK23" i="16"/>
  <c r="BJ23" i="16"/>
  <c r="BI23" i="16"/>
  <c r="BH23" i="16"/>
  <c r="BG23" i="16"/>
  <c r="BE23" i="16"/>
  <c r="BD23" i="16"/>
  <c r="BC23" i="16"/>
  <c r="O24" i="16" s="1"/>
  <c r="BB23" i="16"/>
  <c r="BA23" i="16"/>
  <c r="AZ23" i="16"/>
  <c r="AX23" i="16"/>
  <c r="AW23" i="16"/>
  <c r="AV23" i="16"/>
  <c r="AU23" i="16"/>
  <c r="AT23" i="16"/>
  <c r="AS23" i="16"/>
  <c r="AQ23" i="16"/>
  <c r="AP23" i="16"/>
  <c r="AO23" i="16"/>
  <c r="M24" i="16" s="1"/>
  <c r="AN23" i="16"/>
  <c r="AM23" i="16"/>
  <c r="AL23" i="16"/>
  <c r="AJ23" i="16"/>
  <c r="AI23" i="16"/>
  <c r="AH23" i="16"/>
  <c r="AG23" i="16"/>
  <c r="AF23" i="16"/>
  <c r="K24" i="16" s="1"/>
  <c r="AE23" i="16"/>
  <c r="V23" i="16"/>
  <c r="U23" i="16"/>
  <c r="T23" i="16"/>
  <c r="S23" i="16"/>
  <c r="R23" i="16"/>
  <c r="Q23" i="16"/>
  <c r="P23" i="16"/>
  <c r="G23" i="16" s="1"/>
  <c r="O23" i="16"/>
  <c r="N23" i="16"/>
  <c r="M23" i="16"/>
  <c r="L23" i="16"/>
  <c r="K23" i="16"/>
  <c r="AE22" i="16"/>
  <c r="K22" i="16"/>
  <c r="DI21" i="16"/>
  <c r="DH21" i="16"/>
  <c r="DG21" i="16"/>
  <c r="DF21" i="16"/>
  <c r="DE21" i="16"/>
  <c r="DD21" i="16"/>
  <c r="DB21" i="16"/>
  <c r="DA21" i="16"/>
  <c r="CZ21" i="16"/>
  <c r="CY21" i="16"/>
  <c r="CX21" i="16"/>
  <c r="CW21" i="16"/>
  <c r="CU21" i="16"/>
  <c r="CT21" i="16"/>
  <c r="CS21" i="16"/>
  <c r="CR21" i="16"/>
  <c r="CQ21" i="16"/>
  <c r="CP21" i="16"/>
  <c r="CN21" i="16"/>
  <c r="CM21" i="16"/>
  <c r="CL21" i="16"/>
  <c r="CK21" i="16"/>
  <c r="CJ21" i="16"/>
  <c r="CI21" i="16"/>
  <c r="CG21" i="16"/>
  <c r="CF21" i="16"/>
  <c r="CE21" i="16"/>
  <c r="CD21" i="16"/>
  <c r="CC21" i="16"/>
  <c r="CB21" i="16"/>
  <c r="BZ21" i="16"/>
  <c r="BY21" i="16"/>
  <c r="BX21" i="16"/>
  <c r="BW21" i="16"/>
  <c r="BV21" i="16"/>
  <c r="BU21" i="16"/>
  <c r="BS21" i="16"/>
  <c r="BR21" i="16"/>
  <c r="BQ21" i="16"/>
  <c r="BP21" i="16"/>
  <c r="BO21" i="16"/>
  <c r="BN21" i="16"/>
  <c r="BL21" i="16"/>
  <c r="BK21" i="16"/>
  <c r="BJ21" i="16"/>
  <c r="BI21" i="16"/>
  <c r="BH21" i="16"/>
  <c r="BG21" i="16"/>
  <c r="BE21" i="16"/>
  <c r="BD21" i="16"/>
  <c r="BC21" i="16"/>
  <c r="BB21" i="16"/>
  <c r="BA21" i="16"/>
  <c r="AZ21" i="16"/>
  <c r="AX21" i="16"/>
  <c r="AW21" i="16"/>
  <c r="AV21" i="16"/>
  <c r="AU21" i="16"/>
  <c r="AT21" i="16"/>
  <c r="AS21" i="16"/>
  <c r="AQ21" i="16"/>
  <c r="AP21" i="16"/>
  <c r="AO21" i="16"/>
  <c r="AN21" i="16"/>
  <c r="AM21" i="16"/>
  <c r="AL21" i="16"/>
  <c r="AJ21" i="16"/>
  <c r="AI21" i="16"/>
  <c r="AH21" i="16"/>
  <c r="AG21" i="16"/>
  <c r="AF21" i="16"/>
  <c r="AE21" i="16"/>
  <c r="H21" i="16"/>
  <c r="G21" i="16"/>
  <c r="F21" i="16"/>
  <c r="AF14" i="16"/>
  <c r="AG14" i="16" s="1"/>
  <c r="AH14" i="16" s="1"/>
  <c r="AI14" i="16" s="1"/>
  <c r="AJ14" i="16" s="1"/>
  <c r="AK14" i="16" s="1"/>
  <c r="AL14" i="16" s="1"/>
  <c r="AM14" i="16" s="1"/>
  <c r="AN14" i="16" s="1"/>
  <c r="AO14" i="16" s="1"/>
  <c r="AP14" i="16" s="1"/>
  <c r="AQ14" i="16" s="1"/>
  <c r="AR14" i="16" s="1"/>
  <c r="AS14" i="16" s="1"/>
  <c r="AT14" i="16" s="1"/>
  <c r="AU14" i="16" s="1"/>
  <c r="AV14" i="16" s="1"/>
  <c r="AW14" i="16" s="1"/>
  <c r="AX14" i="16" s="1"/>
  <c r="AY14" i="16" s="1"/>
  <c r="AZ14" i="16" s="1"/>
  <c r="BA14" i="16" s="1"/>
  <c r="BB14" i="16" s="1"/>
  <c r="BC14" i="16" s="1"/>
  <c r="BD14" i="16" s="1"/>
  <c r="BE14" i="16" s="1"/>
  <c r="BG14" i="16" s="1"/>
  <c r="BH14" i="16" s="1"/>
  <c r="BI14" i="16" s="1"/>
  <c r="BJ14" i="16" s="1"/>
  <c r="BK14" i="16" s="1"/>
  <c r="BL14" i="16" s="1"/>
  <c r="BN14" i="16" s="1"/>
  <c r="BO14" i="16" s="1"/>
  <c r="BP14" i="16" s="1"/>
  <c r="BQ14" i="16" s="1"/>
  <c r="BR14" i="16" s="1"/>
  <c r="BS14" i="16" s="1"/>
  <c r="BU14" i="16" s="1"/>
  <c r="BV14" i="16" s="1"/>
  <c r="BW14" i="16" s="1"/>
  <c r="BX14" i="16" s="1"/>
  <c r="BY14" i="16" s="1"/>
  <c r="BZ14" i="16" s="1"/>
  <c r="CB14" i="16" s="1"/>
  <c r="CC14" i="16" s="1"/>
  <c r="CD14" i="16" s="1"/>
  <c r="CE14" i="16" s="1"/>
  <c r="CF14" i="16" s="1"/>
  <c r="CG14" i="16" s="1"/>
  <c r="CI14" i="16" s="1"/>
  <c r="CJ14" i="16" s="1"/>
  <c r="CK14" i="16" s="1"/>
  <c r="CL14" i="16" s="1"/>
  <c r="CM14" i="16" s="1"/>
  <c r="CN14" i="16" s="1"/>
  <c r="CP14" i="16" s="1"/>
  <c r="CQ14" i="16" s="1"/>
  <c r="CR14" i="16" s="1"/>
  <c r="CS14" i="16" s="1"/>
  <c r="CT14" i="16" s="1"/>
  <c r="CU14" i="16" s="1"/>
  <c r="CW14" i="16" s="1"/>
  <c r="CX14" i="16" s="1"/>
  <c r="CY14" i="16" s="1"/>
  <c r="CZ14" i="16" s="1"/>
  <c r="DA14" i="16" s="1"/>
  <c r="DB14" i="16" s="1"/>
  <c r="DD14" i="16" s="1"/>
  <c r="DE14" i="16" s="1"/>
  <c r="DF14" i="16" s="1"/>
  <c r="DG14" i="16" s="1"/>
  <c r="DH14" i="16" s="1"/>
  <c r="DI14" i="16" s="1"/>
  <c r="AE14" i="16"/>
  <c r="CD13" i="16"/>
  <c r="CD24" i="16" s="1"/>
  <c r="AA13" i="16"/>
  <c r="Z13" i="16"/>
  <c r="Y13" i="16"/>
  <c r="U13" i="16"/>
  <c r="T13" i="16"/>
  <c r="S13" i="16"/>
  <c r="R13" i="16"/>
  <c r="Q13" i="16"/>
  <c r="P13" i="16"/>
  <c r="O13" i="16"/>
  <c r="N13" i="16"/>
  <c r="M13" i="16"/>
  <c r="L13" i="16"/>
  <c r="K13" i="16"/>
  <c r="K14" i="16" s="1"/>
  <c r="DF12" i="16"/>
  <c r="V13" i="16" s="1"/>
  <c r="AA12" i="16"/>
  <c r="Z12" i="16"/>
  <c r="Y12" i="16"/>
  <c r="H12" i="16"/>
  <c r="G12" i="16"/>
  <c r="F12" i="16"/>
  <c r="AM10" i="16"/>
  <c r="AN10" i="16" s="1"/>
  <c r="AO10" i="16" s="1"/>
  <c r="AP10" i="16" s="1"/>
  <c r="AQ10" i="16" s="1"/>
  <c r="AR10" i="16" s="1"/>
  <c r="AS10" i="16" s="1"/>
  <c r="AT10" i="16" s="1"/>
  <c r="AU10" i="16" s="1"/>
  <c r="AV10" i="16" s="1"/>
  <c r="AW10" i="16" s="1"/>
  <c r="AX10" i="16" s="1"/>
  <c r="AY10" i="16" s="1"/>
  <c r="AZ10" i="16" s="1"/>
  <c r="BA10" i="16" s="1"/>
  <c r="BB10" i="16" s="1"/>
  <c r="BC10" i="16" s="1"/>
  <c r="BD10" i="16" s="1"/>
  <c r="BE10" i="16" s="1"/>
  <c r="BG10" i="16" s="1"/>
  <c r="BH10" i="16" s="1"/>
  <c r="BI10" i="16" s="1"/>
  <c r="BJ10" i="16" s="1"/>
  <c r="BK10" i="16" s="1"/>
  <c r="BL10" i="16" s="1"/>
  <c r="BN10" i="16" s="1"/>
  <c r="BO10" i="16" s="1"/>
  <c r="BP10" i="16" s="1"/>
  <c r="BQ10" i="16" s="1"/>
  <c r="BR10" i="16" s="1"/>
  <c r="BS10" i="16" s="1"/>
  <c r="BU10" i="16" s="1"/>
  <c r="BV10" i="16" s="1"/>
  <c r="BW10" i="16" s="1"/>
  <c r="BX10" i="16" s="1"/>
  <c r="BY10" i="16" s="1"/>
  <c r="BZ10" i="16" s="1"/>
  <c r="CB10" i="16" s="1"/>
  <c r="CC10" i="16" s="1"/>
  <c r="CD10" i="16" s="1"/>
  <c r="CE10" i="16" s="1"/>
  <c r="CF10" i="16" s="1"/>
  <c r="CG10" i="16" s="1"/>
  <c r="CI10" i="16" s="1"/>
  <c r="CJ10" i="16" s="1"/>
  <c r="CK10" i="16" s="1"/>
  <c r="CL10" i="16" s="1"/>
  <c r="CM10" i="16" s="1"/>
  <c r="CN10" i="16" s="1"/>
  <c r="CP10" i="16" s="1"/>
  <c r="CQ10" i="16" s="1"/>
  <c r="CR10" i="16" s="1"/>
  <c r="CS10" i="16" s="1"/>
  <c r="CT10" i="16" s="1"/>
  <c r="CU10" i="16" s="1"/>
  <c r="CW10" i="16" s="1"/>
  <c r="CX10" i="16" s="1"/>
  <c r="CY10" i="16" s="1"/>
  <c r="CZ10" i="16" s="1"/>
  <c r="DA10" i="16" s="1"/>
  <c r="DB10" i="16" s="1"/>
  <c r="DD10" i="16" s="1"/>
  <c r="DE10" i="16" s="1"/>
  <c r="DF10" i="16" s="1"/>
  <c r="DG10" i="16" s="1"/>
  <c r="DH10" i="16" s="1"/>
  <c r="DI10" i="16" s="1"/>
  <c r="AG10" i="16"/>
  <c r="AH10" i="16" s="1"/>
  <c r="AI10" i="16" s="1"/>
  <c r="AJ10" i="16" s="1"/>
  <c r="AK10" i="16" s="1"/>
  <c r="AL10" i="16" s="1"/>
  <c r="AE10" i="16"/>
  <c r="AF10" i="16" s="1"/>
  <c r="AA9" i="16"/>
  <c r="Z9" i="16"/>
  <c r="Y9" i="16"/>
  <c r="U9" i="16"/>
  <c r="T9" i="16"/>
  <c r="S9" i="16"/>
  <c r="R9" i="16"/>
  <c r="Q9" i="16"/>
  <c r="P9" i="16"/>
  <c r="O9" i="16"/>
  <c r="N9" i="16"/>
  <c r="M9" i="16"/>
  <c r="L9" i="16"/>
  <c r="F9" i="16" s="1"/>
  <c r="K9" i="16"/>
  <c r="K10" i="16" s="1"/>
  <c r="DF8" i="16"/>
  <c r="AA8" i="16"/>
  <c r="Z8" i="16"/>
  <c r="Y8" i="16"/>
  <c r="H8" i="16"/>
  <c r="G8" i="16"/>
  <c r="F8" i="16"/>
  <c r="CX6" i="16"/>
  <c r="CY6" i="16" s="1"/>
  <c r="CZ6" i="16" s="1"/>
  <c r="DA6" i="16" s="1"/>
  <c r="DB6" i="16" s="1"/>
  <c r="DD6" i="16" s="1"/>
  <c r="DE6" i="16" s="1"/>
  <c r="DF6" i="16" s="1"/>
  <c r="DG6" i="16" s="1"/>
  <c r="DH6" i="16" s="1"/>
  <c r="DI6" i="16" s="1"/>
  <c r="AH6" i="16"/>
  <c r="AF6" i="16"/>
  <c r="AG6" i="16" s="1"/>
  <c r="AG22" i="16" s="1"/>
  <c r="U6" i="16"/>
  <c r="T6" i="16" s="1"/>
  <c r="C66" i="15"/>
  <c r="C67" i="15" s="1"/>
  <c r="CF62" i="15"/>
  <c r="CE62" i="15"/>
  <c r="CD62" i="15"/>
  <c r="CC62" i="15"/>
  <c r="CB62" i="15"/>
  <c r="CA62" i="15"/>
  <c r="BY62" i="15"/>
  <c r="BX62" i="15"/>
  <c r="BW62" i="15"/>
  <c r="BV62" i="15"/>
  <c r="BU62" i="15"/>
  <c r="BT62" i="15"/>
  <c r="BR62" i="15"/>
  <c r="BQ62" i="15"/>
  <c r="BP62" i="15"/>
  <c r="BO62" i="15"/>
  <c r="BN62" i="15"/>
  <c r="BM62" i="15"/>
  <c r="BK62" i="15"/>
  <c r="BJ62" i="15"/>
  <c r="BI62" i="15"/>
  <c r="BH62" i="15"/>
  <c r="BG62" i="15"/>
  <c r="BF62" i="15"/>
  <c r="BD62" i="15"/>
  <c r="BC62" i="15"/>
  <c r="BB62" i="15"/>
  <c r="BA62" i="15"/>
  <c r="AZ62" i="15"/>
  <c r="AY62" i="15"/>
  <c r="AW62" i="15"/>
  <c r="AV62" i="15"/>
  <c r="AU62" i="15"/>
  <c r="AT62" i="15"/>
  <c r="AS62" i="15"/>
  <c r="AR62" i="15"/>
  <c r="AP62" i="15"/>
  <c r="AO62" i="15"/>
  <c r="AN62" i="15"/>
  <c r="AM62" i="15"/>
  <c r="AL62" i="15"/>
  <c r="AK62" i="15"/>
  <c r="AJ62" i="15"/>
  <c r="AC62" i="15"/>
  <c r="P62" i="15"/>
  <c r="O62" i="15"/>
  <c r="M62" i="15"/>
  <c r="L62" i="15"/>
  <c r="K62" i="15"/>
  <c r="J62" i="15"/>
  <c r="I62" i="15"/>
  <c r="H62" i="15"/>
  <c r="CG61" i="15"/>
  <c r="CF61" i="15"/>
  <c r="CE61" i="15"/>
  <c r="CD61" i="15"/>
  <c r="CC61" i="15"/>
  <c r="CB61" i="15"/>
  <c r="CA61" i="15"/>
  <c r="BZ61" i="15"/>
  <c r="BY61" i="15"/>
  <c r="BX61" i="15"/>
  <c r="BW61" i="15"/>
  <c r="BV61" i="15"/>
  <c r="BU61" i="15"/>
  <c r="BT61" i="15"/>
  <c r="BS61" i="15"/>
  <c r="BR61" i="15"/>
  <c r="BQ61" i="15"/>
  <c r="BP61" i="15"/>
  <c r="BO61" i="15"/>
  <c r="BN61" i="15"/>
  <c r="BM61" i="15"/>
  <c r="BK61" i="15"/>
  <c r="BJ61" i="15"/>
  <c r="BI61" i="15"/>
  <c r="BH61" i="15"/>
  <c r="BG61" i="15"/>
  <c r="BF61" i="15"/>
  <c r="BD61" i="15"/>
  <c r="BC61" i="15"/>
  <c r="BB61" i="15"/>
  <c r="BA61" i="15"/>
  <c r="AZ61" i="15"/>
  <c r="AY61" i="15"/>
  <c r="AW61" i="15"/>
  <c r="AV61" i="15"/>
  <c r="AU61" i="15"/>
  <c r="AT61" i="15"/>
  <c r="AS61" i="15"/>
  <c r="AR61" i="15"/>
  <c r="AP61" i="15"/>
  <c r="AN61" i="15"/>
  <c r="AM61" i="15"/>
  <c r="AK61" i="15"/>
  <c r="AJ61" i="15"/>
  <c r="AC61" i="15"/>
  <c r="P61" i="15"/>
  <c r="O61" i="15"/>
  <c r="N61" i="15"/>
  <c r="M61" i="15"/>
  <c r="L61" i="15"/>
  <c r="K61" i="15"/>
  <c r="J61" i="15"/>
  <c r="I61" i="15"/>
  <c r="H61" i="15"/>
  <c r="CJ59" i="15"/>
  <c r="CI59" i="15"/>
  <c r="CH59" i="15"/>
  <c r="CG59" i="15"/>
  <c r="CF59" i="15"/>
  <c r="CE59" i="15"/>
  <c r="CD59" i="15"/>
  <c r="CC59" i="15"/>
  <c r="CB59" i="15"/>
  <c r="CA59" i="15"/>
  <c r="BZ59" i="15"/>
  <c r="BY59" i="15"/>
  <c r="BX59" i="15"/>
  <c r="BW59" i="15"/>
  <c r="BV59" i="15"/>
  <c r="BU59" i="15"/>
  <c r="BT59" i="15"/>
  <c r="BS59" i="15"/>
  <c r="BR59" i="15"/>
  <c r="BQ59" i="15"/>
  <c r="BP59" i="15"/>
  <c r="BO59" i="15"/>
  <c r="BN59" i="15"/>
  <c r="BM59" i="15"/>
  <c r="BL59" i="15"/>
  <c r="BK59" i="15"/>
  <c r="BJ59" i="15"/>
  <c r="BI59" i="15"/>
  <c r="BH59" i="15"/>
  <c r="BG59" i="15"/>
  <c r="BF59" i="15"/>
  <c r="BE59" i="15"/>
  <c r="BD59" i="15"/>
  <c r="BC59" i="15"/>
  <c r="BB59" i="15"/>
  <c r="BA59" i="15"/>
  <c r="AZ59" i="15"/>
  <c r="AY59" i="15"/>
  <c r="AX59" i="15"/>
  <c r="AW59" i="15"/>
  <c r="AV59" i="15"/>
  <c r="AU59" i="15"/>
  <c r="AT59" i="15"/>
  <c r="AS59" i="15"/>
  <c r="AR59" i="15"/>
  <c r="AP59" i="15"/>
  <c r="AO59" i="15"/>
  <c r="AN59" i="15"/>
  <c r="AM59" i="15"/>
  <c r="AL59" i="15"/>
  <c r="AK59" i="15"/>
  <c r="AJ59" i="15"/>
  <c r="AI59" i="15"/>
  <c r="AH59" i="15"/>
  <c r="AG59" i="15"/>
  <c r="AF59" i="15"/>
  <c r="AE59" i="15"/>
  <c r="AD59" i="15"/>
  <c r="AC59" i="15"/>
  <c r="AB59" i="15"/>
  <c r="AA59" i="15"/>
  <c r="CJ58" i="15"/>
  <c r="CI58" i="15"/>
  <c r="CH58" i="15"/>
  <c r="CF58" i="15"/>
  <c r="CE58" i="15"/>
  <c r="CD58" i="15"/>
  <c r="CC58" i="15"/>
  <c r="CB58" i="15"/>
  <c r="CA58" i="15"/>
  <c r="BY58" i="15"/>
  <c r="BX58" i="15"/>
  <c r="BW58" i="15"/>
  <c r="BV58" i="15"/>
  <c r="BU58" i="15"/>
  <c r="BT58" i="15"/>
  <c r="BR58" i="15"/>
  <c r="BQ58" i="15"/>
  <c r="BP58" i="15"/>
  <c r="BO58" i="15"/>
  <c r="BN58" i="15"/>
  <c r="BM58" i="15"/>
  <c r="BK58" i="15"/>
  <c r="BJ58" i="15"/>
  <c r="BI58" i="15"/>
  <c r="BH58" i="15"/>
  <c r="BG58" i="15"/>
  <c r="BF58" i="15"/>
  <c r="BD58" i="15"/>
  <c r="BC58" i="15"/>
  <c r="BB58" i="15"/>
  <c r="BA58" i="15"/>
  <c r="AZ58" i="15"/>
  <c r="AY58" i="15"/>
  <c r="AW58" i="15"/>
  <c r="AV58" i="15"/>
  <c r="AU58" i="15"/>
  <c r="AT58" i="15"/>
  <c r="AS58" i="15"/>
  <c r="AR58" i="15"/>
  <c r="AP58" i="15"/>
  <c r="AN58" i="15"/>
  <c r="AM58" i="15"/>
  <c r="AK58" i="15"/>
  <c r="AJ58" i="15"/>
  <c r="AI58" i="15"/>
  <c r="AH58" i="15"/>
  <c r="AG58" i="15"/>
  <c r="AF58" i="15"/>
  <c r="AE58" i="15"/>
  <c r="AD58" i="15"/>
  <c r="AC58" i="15"/>
  <c r="AB58" i="15"/>
  <c r="AA58" i="15"/>
  <c r="H59" i="15" s="1"/>
  <c r="P58" i="15"/>
  <c r="O58" i="15"/>
  <c r="M58" i="15"/>
  <c r="L58" i="15"/>
  <c r="K58" i="15"/>
  <c r="J58" i="15"/>
  <c r="I58" i="15"/>
  <c r="H58" i="15"/>
  <c r="V58" i="15" s="1"/>
  <c r="C58" i="15"/>
  <c r="AA57" i="15"/>
  <c r="J57" i="15"/>
  <c r="K57" i="15" s="1"/>
  <c r="L57" i="15" s="1"/>
  <c r="M57" i="15" s="1"/>
  <c r="N57" i="15" s="1"/>
  <c r="O57" i="15" s="1"/>
  <c r="P57" i="15" s="1"/>
  <c r="CJ56" i="15"/>
  <c r="CI56" i="15"/>
  <c r="CH56" i="15"/>
  <c r="CG56" i="15"/>
  <c r="CF56" i="15"/>
  <c r="CE56" i="15"/>
  <c r="CC56" i="15"/>
  <c r="CB56" i="15"/>
  <c r="CA56" i="15"/>
  <c r="BZ56" i="15"/>
  <c r="BY56" i="15"/>
  <c r="BX56" i="15"/>
  <c r="BV56" i="15"/>
  <c r="BU56" i="15"/>
  <c r="BT56" i="15"/>
  <c r="BS56" i="15"/>
  <c r="BR56" i="15"/>
  <c r="BQ56" i="15"/>
  <c r="BO56" i="15"/>
  <c r="BN56" i="15"/>
  <c r="BM56" i="15"/>
  <c r="BL56" i="15"/>
  <c r="BK56" i="15"/>
  <c r="BJ56" i="15"/>
  <c r="BH56" i="15"/>
  <c r="BG56" i="15"/>
  <c r="BF56" i="15"/>
  <c r="BE56" i="15"/>
  <c r="BD56" i="15"/>
  <c r="BC56" i="15"/>
  <c r="BA56" i="15"/>
  <c r="AZ56" i="15"/>
  <c r="AY56" i="15"/>
  <c r="AX56" i="15"/>
  <c r="AW56" i="15"/>
  <c r="AV56" i="15"/>
  <c r="AT56" i="15"/>
  <c r="AS56" i="15"/>
  <c r="AR56" i="15"/>
  <c r="AQ56" i="15"/>
  <c r="AP56" i="15"/>
  <c r="AO56" i="15"/>
  <c r="AM56" i="15"/>
  <c r="AL56" i="15"/>
  <c r="AK56" i="15"/>
  <c r="AJ56" i="15"/>
  <c r="AI56" i="15"/>
  <c r="AH56" i="15"/>
  <c r="AF56" i="15"/>
  <c r="AE56" i="15"/>
  <c r="AD56" i="15"/>
  <c r="AC56" i="15"/>
  <c r="AB56" i="15"/>
  <c r="AA56" i="15"/>
  <c r="AB54" i="15"/>
  <c r="AC54" i="15" s="1"/>
  <c r="AD54" i="15" s="1"/>
  <c r="AE54" i="15" s="1"/>
  <c r="AF54" i="15" s="1"/>
  <c r="AG54" i="15" s="1"/>
  <c r="AH54" i="15" s="1"/>
  <c r="AI54" i="15" s="1"/>
  <c r="AJ54" i="15" s="1"/>
  <c r="AK54" i="15" s="1"/>
  <c r="AL54" i="15" s="1"/>
  <c r="AM54" i="15" s="1"/>
  <c r="AN54" i="15" s="1"/>
  <c r="AO54" i="15" s="1"/>
  <c r="AP54" i="15" s="1"/>
  <c r="AQ54" i="15" s="1"/>
  <c r="AR54" i="15" s="1"/>
  <c r="AS54" i="15" s="1"/>
  <c r="AT54" i="15" s="1"/>
  <c r="AV54" i="15" s="1"/>
  <c r="AW54" i="15" s="1"/>
  <c r="AX54" i="15" s="1"/>
  <c r="AY54" i="15" s="1"/>
  <c r="AZ54" i="15" s="1"/>
  <c r="BA54" i="15" s="1"/>
  <c r="BC54" i="15" s="1"/>
  <c r="BD54" i="15" s="1"/>
  <c r="BE54" i="15" s="1"/>
  <c r="BF54" i="15" s="1"/>
  <c r="BG54" i="15" s="1"/>
  <c r="BH54" i="15" s="1"/>
  <c r="BJ54" i="15" s="1"/>
  <c r="BK54" i="15" s="1"/>
  <c r="BL54" i="15" s="1"/>
  <c r="BM54" i="15" s="1"/>
  <c r="BN54" i="15" s="1"/>
  <c r="BO54" i="15" s="1"/>
  <c r="BQ54" i="15" s="1"/>
  <c r="BR54" i="15" s="1"/>
  <c r="BS54" i="15" s="1"/>
  <c r="BT54" i="15" s="1"/>
  <c r="BU54" i="15" s="1"/>
  <c r="BV54" i="15" s="1"/>
  <c r="BX54" i="15" s="1"/>
  <c r="BY54" i="15" s="1"/>
  <c r="BZ54" i="15" s="1"/>
  <c r="CA54" i="15" s="1"/>
  <c r="CB54" i="15" s="1"/>
  <c r="CC54" i="15" s="1"/>
  <c r="CE54" i="15" s="1"/>
  <c r="CF54" i="15" s="1"/>
  <c r="CG54" i="15" s="1"/>
  <c r="CH54" i="15" s="1"/>
  <c r="CI54" i="15" s="1"/>
  <c r="CJ54" i="15" s="1"/>
  <c r="X53" i="15"/>
  <c r="W53" i="15"/>
  <c r="V53" i="15"/>
  <c r="P53" i="15"/>
  <c r="O53" i="15"/>
  <c r="N53" i="15"/>
  <c r="M53" i="15"/>
  <c r="E53" i="15" s="1"/>
  <c r="L53" i="15"/>
  <c r="K53" i="15"/>
  <c r="I53" i="15"/>
  <c r="H53" i="15"/>
  <c r="H54" i="15" s="1"/>
  <c r="C53" i="15"/>
  <c r="AL52" i="15"/>
  <c r="AL61" i="15" s="1"/>
  <c r="X52" i="15"/>
  <c r="W52" i="15"/>
  <c r="V52" i="15"/>
  <c r="E52" i="15"/>
  <c r="D52" i="15"/>
  <c r="C52" i="15"/>
  <c r="AD50" i="15"/>
  <c r="AE50" i="15" s="1"/>
  <c r="AF50" i="15" s="1"/>
  <c r="AG50" i="15" s="1"/>
  <c r="AH50" i="15" s="1"/>
  <c r="AI50" i="15" s="1"/>
  <c r="AJ50" i="15" s="1"/>
  <c r="AK50" i="15" s="1"/>
  <c r="AL50" i="15" s="1"/>
  <c r="AM50" i="15" s="1"/>
  <c r="AN50" i="15" s="1"/>
  <c r="AO50" i="15" s="1"/>
  <c r="AP50" i="15" s="1"/>
  <c r="AQ50" i="15" s="1"/>
  <c r="AR50" i="15" s="1"/>
  <c r="AS50" i="15" s="1"/>
  <c r="AT50" i="15" s="1"/>
  <c r="AV50" i="15" s="1"/>
  <c r="AW50" i="15" s="1"/>
  <c r="AX50" i="15" s="1"/>
  <c r="AY50" i="15" s="1"/>
  <c r="AZ50" i="15" s="1"/>
  <c r="BA50" i="15" s="1"/>
  <c r="BC50" i="15" s="1"/>
  <c r="BD50" i="15" s="1"/>
  <c r="BE50" i="15" s="1"/>
  <c r="BF50" i="15" s="1"/>
  <c r="BG50" i="15" s="1"/>
  <c r="BH50" i="15" s="1"/>
  <c r="BJ50" i="15" s="1"/>
  <c r="BK50" i="15" s="1"/>
  <c r="BL50" i="15" s="1"/>
  <c r="BM50" i="15" s="1"/>
  <c r="BN50" i="15" s="1"/>
  <c r="BO50" i="15" s="1"/>
  <c r="BQ50" i="15" s="1"/>
  <c r="BR50" i="15" s="1"/>
  <c r="BS50" i="15" s="1"/>
  <c r="BT50" i="15" s="1"/>
  <c r="BU50" i="15" s="1"/>
  <c r="BV50" i="15" s="1"/>
  <c r="BX50" i="15" s="1"/>
  <c r="BY50" i="15" s="1"/>
  <c r="BZ50" i="15" s="1"/>
  <c r="CA50" i="15" s="1"/>
  <c r="CB50" i="15" s="1"/>
  <c r="CC50" i="15" s="1"/>
  <c r="CE50" i="15" s="1"/>
  <c r="CF50" i="15" s="1"/>
  <c r="CG50" i="15" s="1"/>
  <c r="CH50" i="15" s="1"/>
  <c r="CI50" i="15" s="1"/>
  <c r="CJ50" i="15" s="1"/>
  <c r="AB50" i="15"/>
  <c r="AC50" i="15" s="1"/>
  <c r="X49" i="15"/>
  <c r="W49" i="15"/>
  <c r="V49" i="15"/>
  <c r="V50" i="15" s="1"/>
  <c r="P49" i="15"/>
  <c r="O49" i="15"/>
  <c r="N49" i="15"/>
  <c r="M49" i="15"/>
  <c r="L49" i="15"/>
  <c r="K49" i="15"/>
  <c r="J49" i="15"/>
  <c r="I49" i="15"/>
  <c r="H49" i="15"/>
  <c r="H50" i="15" s="1"/>
  <c r="C49" i="15"/>
  <c r="C50" i="15" s="1"/>
  <c r="X48" i="15"/>
  <c r="W48" i="15"/>
  <c r="W50" i="15" s="1"/>
  <c r="V48" i="15"/>
  <c r="E48" i="15"/>
  <c r="D48" i="15"/>
  <c r="C48" i="15"/>
  <c r="AC46" i="15"/>
  <c r="AD46" i="15" s="1"/>
  <c r="AE46" i="15" s="1"/>
  <c r="AF46" i="15" s="1"/>
  <c r="AG46" i="15" s="1"/>
  <c r="AH46" i="15" s="1"/>
  <c r="AI46" i="15" s="1"/>
  <c r="AJ46" i="15" s="1"/>
  <c r="AK46" i="15" s="1"/>
  <c r="AL46" i="15" s="1"/>
  <c r="AM46" i="15" s="1"/>
  <c r="AN46" i="15" s="1"/>
  <c r="AO46" i="15" s="1"/>
  <c r="AP46" i="15" s="1"/>
  <c r="AQ46" i="15" s="1"/>
  <c r="AR46" i="15" s="1"/>
  <c r="AS46" i="15" s="1"/>
  <c r="AT46" i="15" s="1"/>
  <c r="AV46" i="15" s="1"/>
  <c r="AW46" i="15" s="1"/>
  <c r="AX46" i="15" s="1"/>
  <c r="AY46" i="15" s="1"/>
  <c r="AZ46" i="15" s="1"/>
  <c r="BA46" i="15" s="1"/>
  <c r="BC46" i="15" s="1"/>
  <c r="BD46" i="15" s="1"/>
  <c r="BE46" i="15" s="1"/>
  <c r="BF46" i="15" s="1"/>
  <c r="BG46" i="15" s="1"/>
  <c r="BH46" i="15" s="1"/>
  <c r="BJ46" i="15" s="1"/>
  <c r="BK46" i="15" s="1"/>
  <c r="BL46" i="15" s="1"/>
  <c r="BM46" i="15" s="1"/>
  <c r="BN46" i="15" s="1"/>
  <c r="BO46" i="15" s="1"/>
  <c r="BQ46" i="15" s="1"/>
  <c r="BR46" i="15" s="1"/>
  <c r="BS46" i="15" s="1"/>
  <c r="BT46" i="15" s="1"/>
  <c r="BU46" i="15" s="1"/>
  <c r="BV46" i="15" s="1"/>
  <c r="BX46" i="15" s="1"/>
  <c r="BY46" i="15" s="1"/>
  <c r="BZ46" i="15" s="1"/>
  <c r="CA46" i="15" s="1"/>
  <c r="CB46" i="15" s="1"/>
  <c r="CC46" i="15" s="1"/>
  <c r="CE46" i="15" s="1"/>
  <c r="CF46" i="15" s="1"/>
  <c r="CG46" i="15" s="1"/>
  <c r="CH46" i="15" s="1"/>
  <c r="CI46" i="15" s="1"/>
  <c r="CJ46" i="15" s="1"/>
  <c r="AB46" i="15"/>
  <c r="X45" i="15"/>
  <c r="W45" i="15"/>
  <c r="V45" i="15"/>
  <c r="V46" i="15" s="1"/>
  <c r="P45" i="15"/>
  <c r="O45" i="15"/>
  <c r="N45" i="15"/>
  <c r="L45" i="15"/>
  <c r="K45" i="15"/>
  <c r="I45" i="15"/>
  <c r="H45" i="15"/>
  <c r="BL44" i="15"/>
  <c r="M45" i="15" s="1"/>
  <c r="AQ44" i="15"/>
  <c r="J45" i="15" s="1"/>
  <c r="X44" i="15"/>
  <c r="W44" i="15"/>
  <c r="V44" i="15"/>
  <c r="E44" i="15"/>
  <c r="D44" i="15"/>
  <c r="C44" i="15"/>
  <c r="AD42" i="15"/>
  <c r="AE42" i="15" s="1"/>
  <c r="AF42" i="15" s="1"/>
  <c r="AG42" i="15" s="1"/>
  <c r="AH42" i="15" s="1"/>
  <c r="AI42" i="15" s="1"/>
  <c r="AJ42" i="15" s="1"/>
  <c r="AK42" i="15" s="1"/>
  <c r="AL42" i="15" s="1"/>
  <c r="AM42" i="15" s="1"/>
  <c r="AN42" i="15" s="1"/>
  <c r="AO42" i="15" s="1"/>
  <c r="AP42" i="15" s="1"/>
  <c r="AQ42" i="15" s="1"/>
  <c r="AR42" i="15" s="1"/>
  <c r="AS42" i="15" s="1"/>
  <c r="AT42" i="15" s="1"/>
  <c r="AV42" i="15" s="1"/>
  <c r="AW42" i="15" s="1"/>
  <c r="AX42" i="15" s="1"/>
  <c r="AY42" i="15" s="1"/>
  <c r="AZ42" i="15" s="1"/>
  <c r="BA42" i="15" s="1"/>
  <c r="BC42" i="15" s="1"/>
  <c r="BD42" i="15" s="1"/>
  <c r="BE42" i="15" s="1"/>
  <c r="BF42" i="15" s="1"/>
  <c r="BG42" i="15" s="1"/>
  <c r="BH42" i="15" s="1"/>
  <c r="BJ42" i="15" s="1"/>
  <c r="BK42" i="15" s="1"/>
  <c r="BL42" i="15" s="1"/>
  <c r="BM42" i="15" s="1"/>
  <c r="BN42" i="15" s="1"/>
  <c r="BO42" i="15" s="1"/>
  <c r="BQ42" i="15" s="1"/>
  <c r="BR42" i="15" s="1"/>
  <c r="BS42" i="15" s="1"/>
  <c r="BT42" i="15" s="1"/>
  <c r="BU42" i="15" s="1"/>
  <c r="BV42" i="15" s="1"/>
  <c r="BX42" i="15" s="1"/>
  <c r="BY42" i="15" s="1"/>
  <c r="BZ42" i="15" s="1"/>
  <c r="CA42" i="15" s="1"/>
  <c r="CB42" i="15" s="1"/>
  <c r="CC42" i="15" s="1"/>
  <c r="CE42" i="15" s="1"/>
  <c r="CF42" i="15" s="1"/>
  <c r="CG42" i="15" s="1"/>
  <c r="CH42" i="15" s="1"/>
  <c r="CI42" i="15" s="1"/>
  <c r="CJ42" i="15" s="1"/>
  <c r="AB42" i="15"/>
  <c r="AC42" i="15" s="1"/>
  <c r="H42" i="15"/>
  <c r="AQ41" i="15"/>
  <c r="AQ59" i="15" s="1"/>
  <c r="W59" i="15" s="1"/>
  <c r="X41" i="15"/>
  <c r="V41" i="15"/>
  <c r="P41" i="15"/>
  <c r="O41" i="15"/>
  <c r="N41" i="15"/>
  <c r="K41" i="15"/>
  <c r="I41" i="15"/>
  <c r="H41" i="15"/>
  <c r="C41" i="15" s="1"/>
  <c r="BL40" i="15"/>
  <c r="M41" i="15" s="1"/>
  <c r="BE40" i="15"/>
  <c r="L41" i="15" s="1"/>
  <c r="AQ40" i="15"/>
  <c r="AQ61" i="15" s="1"/>
  <c r="X40" i="15"/>
  <c r="W40" i="15"/>
  <c r="V40" i="15"/>
  <c r="E40" i="15"/>
  <c r="D40" i="15"/>
  <c r="C40" i="15"/>
  <c r="AB38" i="15"/>
  <c r="AC38" i="15" s="1"/>
  <c r="AD38" i="15" s="1"/>
  <c r="AE38" i="15" s="1"/>
  <c r="AF38" i="15" s="1"/>
  <c r="AG38" i="15" s="1"/>
  <c r="AH38" i="15" s="1"/>
  <c r="AI38" i="15" s="1"/>
  <c r="AJ38" i="15" s="1"/>
  <c r="AK38" i="15" s="1"/>
  <c r="AL38" i="15" s="1"/>
  <c r="AM38" i="15" s="1"/>
  <c r="AN38" i="15" s="1"/>
  <c r="AO38" i="15" s="1"/>
  <c r="AP38" i="15" s="1"/>
  <c r="AQ38" i="15" s="1"/>
  <c r="AR38" i="15" s="1"/>
  <c r="AS38" i="15" s="1"/>
  <c r="AT38" i="15" s="1"/>
  <c r="AV38" i="15" s="1"/>
  <c r="AW38" i="15" s="1"/>
  <c r="AX38" i="15" s="1"/>
  <c r="AY38" i="15" s="1"/>
  <c r="AZ38" i="15" s="1"/>
  <c r="BA38" i="15" s="1"/>
  <c r="BC38" i="15" s="1"/>
  <c r="BD38" i="15" s="1"/>
  <c r="BE38" i="15" s="1"/>
  <c r="BF38" i="15" s="1"/>
  <c r="BG38" i="15" s="1"/>
  <c r="BH38" i="15" s="1"/>
  <c r="BJ38" i="15" s="1"/>
  <c r="BK38" i="15" s="1"/>
  <c r="BL38" i="15" s="1"/>
  <c r="BM38" i="15" s="1"/>
  <c r="BN38" i="15" s="1"/>
  <c r="BO38" i="15" s="1"/>
  <c r="BQ38" i="15" s="1"/>
  <c r="BR38" i="15" s="1"/>
  <c r="BS38" i="15" s="1"/>
  <c r="BT38" i="15" s="1"/>
  <c r="BU38" i="15" s="1"/>
  <c r="BV38" i="15" s="1"/>
  <c r="BX38" i="15" s="1"/>
  <c r="BY38" i="15" s="1"/>
  <c r="BZ38" i="15" s="1"/>
  <c r="CA38" i="15" s="1"/>
  <c r="CB38" i="15" s="1"/>
  <c r="CC38" i="15" s="1"/>
  <c r="CE38" i="15" s="1"/>
  <c r="CF38" i="15" s="1"/>
  <c r="CG38" i="15" s="1"/>
  <c r="CH38" i="15" s="1"/>
  <c r="CI38" i="15" s="1"/>
  <c r="CJ38" i="15" s="1"/>
  <c r="X37" i="15"/>
  <c r="W37" i="15"/>
  <c r="V37" i="15"/>
  <c r="P37" i="15"/>
  <c r="O37" i="15"/>
  <c r="N37" i="15"/>
  <c r="M37" i="15"/>
  <c r="L37" i="15"/>
  <c r="K37" i="15"/>
  <c r="I37" i="15"/>
  <c r="D37" i="15" s="1"/>
  <c r="H37" i="15"/>
  <c r="H38" i="15" s="1"/>
  <c r="I38" i="15" s="1"/>
  <c r="C37" i="15"/>
  <c r="AQ36" i="15"/>
  <c r="J37" i="15" s="1"/>
  <c r="X36" i="15"/>
  <c r="W36" i="15"/>
  <c r="V36" i="15"/>
  <c r="E36" i="15"/>
  <c r="D36" i="15"/>
  <c r="C36" i="15"/>
  <c r="AB34" i="15"/>
  <c r="AC34" i="15" s="1"/>
  <c r="AD34" i="15" s="1"/>
  <c r="AE34" i="15" s="1"/>
  <c r="AF34" i="15" s="1"/>
  <c r="AG34" i="15" s="1"/>
  <c r="AH34" i="15" s="1"/>
  <c r="AI34" i="15" s="1"/>
  <c r="AJ34" i="15" s="1"/>
  <c r="AK34" i="15" s="1"/>
  <c r="AL34" i="15" s="1"/>
  <c r="AM34" i="15" s="1"/>
  <c r="AN34" i="15" s="1"/>
  <c r="AO34" i="15" s="1"/>
  <c r="AP34" i="15" s="1"/>
  <c r="AQ34" i="15" s="1"/>
  <c r="AR34" i="15" s="1"/>
  <c r="AS34" i="15" s="1"/>
  <c r="AT34" i="15" s="1"/>
  <c r="AV34" i="15" s="1"/>
  <c r="AW34" i="15" s="1"/>
  <c r="AX34" i="15" s="1"/>
  <c r="AY34" i="15" s="1"/>
  <c r="AZ34" i="15" s="1"/>
  <c r="BA34" i="15" s="1"/>
  <c r="BC34" i="15" s="1"/>
  <c r="BD34" i="15" s="1"/>
  <c r="BE34" i="15" s="1"/>
  <c r="BF34" i="15" s="1"/>
  <c r="BG34" i="15" s="1"/>
  <c r="BH34" i="15" s="1"/>
  <c r="BJ34" i="15" s="1"/>
  <c r="BK34" i="15" s="1"/>
  <c r="BL34" i="15" s="1"/>
  <c r="BM34" i="15" s="1"/>
  <c r="BN34" i="15" s="1"/>
  <c r="BO34" i="15" s="1"/>
  <c r="BQ34" i="15" s="1"/>
  <c r="BR34" i="15" s="1"/>
  <c r="BS34" i="15" s="1"/>
  <c r="BT34" i="15" s="1"/>
  <c r="BU34" i="15" s="1"/>
  <c r="BV34" i="15" s="1"/>
  <c r="BX34" i="15" s="1"/>
  <c r="BY34" i="15" s="1"/>
  <c r="BZ34" i="15" s="1"/>
  <c r="CA34" i="15" s="1"/>
  <c r="CB34" i="15" s="1"/>
  <c r="CC34" i="15" s="1"/>
  <c r="CE34" i="15" s="1"/>
  <c r="CF34" i="15" s="1"/>
  <c r="CG34" i="15" s="1"/>
  <c r="CH34" i="15" s="1"/>
  <c r="CI34" i="15" s="1"/>
  <c r="CJ34" i="15" s="1"/>
  <c r="X33" i="15"/>
  <c r="W33" i="15"/>
  <c r="V33" i="15"/>
  <c r="M33" i="15"/>
  <c r="L33" i="15"/>
  <c r="K33" i="15"/>
  <c r="J33" i="15"/>
  <c r="I33" i="15"/>
  <c r="H33" i="15"/>
  <c r="H34" i="15" s="1"/>
  <c r="CG32" i="15"/>
  <c r="P33" i="15" s="1"/>
  <c r="BZ32" i="15"/>
  <c r="O33" i="15" s="1"/>
  <c r="BS32" i="15"/>
  <c r="N33" i="15" s="1"/>
  <c r="W32" i="15"/>
  <c r="V32" i="15"/>
  <c r="N32" i="15"/>
  <c r="X32" i="15" s="1"/>
  <c r="D32" i="15"/>
  <c r="C32" i="15"/>
  <c r="AB30" i="15"/>
  <c r="AC30" i="15" s="1"/>
  <c r="AD30" i="15" s="1"/>
  <c r="AE30" i="15" s="1"/>
  <c r="AF30" i="15" s="1"/>
  <c r="AG30" i="15" s="1"/>
  <c r="AH30" i="15" s="1"/>
  <c r="AI30" i="15" s="1"/>
  <c r="AJ30" i="15" s="1"/>
  <c r="AK30" i="15" s="1"/>
  <c r="AL30" i="15" s="1"/>
  <c r="AM30" i="15" s="1"/>
  <c r="AN30" i="15" s="1"/>
  <c r="AO30" i="15" s="1"/>
  <c r="AP30" i="15" s="1"/>
  <c r="AQ30" i="15" s="1"/>
  <c r="AR30" i="15" s="1"/>
  <c r="AS30" i="15" s="1"/>
  <c r="AT30" i="15" s="1"/>
  <c r="AV30" i="15" s="1"/>
  <c r="AW30" i="15" s="1"/>
  <c r="AX30" i="15" s="1"/>
  <c r="AY30" i="15" s="1"/>
  <c r="AZ30" i="15" s="1"/>
  <c r="BA30" i="15" s="1"/>
  <c r="BC30" i="15" s="1"/>
  <c r="BD30" i="15" s="1"/>
  <c r="BE30" i="15" s="1"/>
  <c r="BF30" i="15" s="1"/>
  <c r="BG30" i="15" s="1"/>
  <c r="BH30" i="15" s="1"/>
  <c r="BJ30" i="15" s="1"/>
  <c r="BK30" i="15" s="1"/>
  <c r="BL30" i="15" s="1"/>
  <c r="BM30" i="15" s="1"/>
  <c r="BN30" i="15" s="1"/>
  <c r="BO30" i="15" s="1"/>
  <c r="BQ30" i="15" s="1"/>
  <c r="BR30" i="15" s="1"/>
  <c r="BS30" i="15" s="1"/>
  <c r="BT30" i="15" s="1"/>
  <c r="BU30" i="15" s="1"/>
  <c r="BV30" i="15" s="1"/>
  <c r="BX30" i="15" s="1"/>
  <c r="BY30" i="15" s="1"/>
  <c r="BZ30" i="15" s="1"/>
  <c r="CA30" i="15" s="1"/>
  <c r="CB30" i="15" s="1"/>
  <c r="CC30" i="15" s="1"/>
  <c r="CE30" i="15" s="1"/>
  <c r="CF30" i="15" s="1"/>
  <c r="CG30" i="15" s="1"/>
  <c r="CH30" i="15" s="1"/>
  <c r="CI30" i="15" s="1"/>
  <c r="CJ30" i="15" s="1"/>
  <c r="X29" i="15"/>
  <c r="W29" i="15"/>
  <c r="V29" i="15"/>
  <c r="O29" i="15"/>
  <c r="M29" i="15"/>
  <c r="L29" i="15"/>
  <c r="K29" i="15"/>
  <c r="J29" i="15"/>
  <c r="I29" i="15"/>
  <c r="H29" i="15"/>
  <c r="H30" i="15" s="1"/>
  <c r="CG28" i="15"/>
  <c r="P29" i="15" s="1"/>
  <c r="BS28" i="15"/>
  <c r="N29" i="15" s="1"/>
  <c r="X28" i="15"/>
  <c r="W28" i="15"/>
  <c r="V28" i="15"/>
  <c r="V30" i="15" s="1"/>
  <c r="W30" i="15" s="1"/>
  <c r="E28" i="15"/>
  <c r="D28" i="15"/>
  <c r="C28" i="15"/>
  <c r="AB26" i="15"/>
  <c r="AC26" i="15" s="1"/>
  <c r="AD26" i="15" s="1"/>
  <c r="AE26" i="15" s="1"/>
  <c r="AF26" i="15" s="1"/>
  <c r="AG26" i="15" s="1"/>
  <c r="AH26" i="15" s="1"/>
  <c r="AI26" i="15" s="1"/>
  <c r="AJ26" i="15" s="1"/>
  <c r="AK26" i="15" s="1"/>
  <c r="AL26" i="15" s="1"/>
  <c r="AM26" i="15" s="1"/>
  <c r="AN26" i="15" s="1"/>
  <c r="AO26" i="15" s="1"/>
  <c r="AP26" i="15" s="1"/>
  <c r="AQ26" i="15" s="1"/>
  <c r="AR26" i="15" s="1"/>
  <c r="AS26" i="15" s="1"/>
  <c r="AT26" i="15" s="1"/>
  <c r="AV26" i="15" s="1"/>
  <c r="AW26" i="15" s="1"/>
  <c r="AX26" i="15" s="1"/>
  <c r="AY26" i="15" s="1"/>
  <c r="AZ26" i="15" s="1"/>
  <c r="BA26" i="15" s="1"/>
  <c r="BC26" i="15" s="1"/>
  <c r="BD26" i="15" s="1"/>
  <c r="BE26" i="15" s="1"/>
  <c r="BF26" i="15" s="1"/>
  <c r="BG26" i="15" s="1"/>
  <c r="BH26" i="15" s="1"/>
  <c r="BJ26" i="15" s="1"/>
  <c r="BK26" i="15" s="1"/>
  <c r="BL26" i="15" s="1"/>
  <c r="BM26" i="15" s="1"/>
  <c r="BN26" i="15" s="1"/>
  <c r="BO26" i="15" s="1"/>
  <c r="BQ26" i="15" s="1"/>
  <c r="BR26" i="15" s="1"/>
  <c r="BS26" i="15" s="1"/>
  <c r="BT26" i="15" s="1"/>
  <c r="BU26" i="15" s="1"/>
  <c r="BV26" i="15" s="1"/>
  <c r="BX26" i="15" s="1"/>
  <c r="BY26" i="15" s="1"/>
  <c r="BZ26" i="15" s="1"/>
  <c r="CA26" i="15" s="1"/>
  <c r="CB26" i="15" s="1"/>
  <c r="CC26" i="15" s="1"/>
  <c r="CE26" i="15" s="1"/>
  <c r="CF26" i="15" s="1"/>
  <c r="CG26" i="15" s="1"/>
  <c r="CH26" i="15" s="1"/>
  <c r="CI26" i="15" s="1"/>
  <c r="CJ26" i="15" s="1"/>
  <c r="X25" i="15"/>
  <c r="W25" i="15"/>
  <c r="V25" i="15"/>
  <c r="J25" i="15"/>
  <c r="I25" i="15"/>
  <c r="H25" i="15"/>
  <c r="H26" i="15" s="1"/>
  <c r="I26" i="15" s="1"/>
  <c r="C25" i="15"/>
  <c r="CG24" i="15"/>
  <c r="BZ24" i="15"/>
  <c r="O25" i="15" s="1"/>
  <c r="BS24" i="15"/>
  <c r="N25" i="15" s="1"/>
  <c r="BL24" i="15"/>
  <c r="BL62" i="15" s="1"/>
  <c r="BE24" i="15"/>
  <c r="BE62" i="15" s="1"/>
  <c r="AX24" i="15"/>
  <c r="AX62" i="15" s="1"/>
  <c r="X24" i="15"/>
  <c r="W24" i="15"/>
  <c r="V24" i="15"/>
  <c r="E24" i="15"/>
  <c r="D24" i="15"/>
  <c r="C24" i="15"/>
  <c r="AB22" i="15"/>
  <c r="AC22" i="15" s="1"/>
  <c r="AD22" i="15" s="1"/>
  <c r="AE22" i="15" s="1"/>
  <c r="AF22" i="15" s="1"/>
  <c r="AG22" i="15" s="1"/>
  <c r="AH22" i="15" s="1"/>
  <c r="AI22" i="15" s="1"/>
  <c r="AJ22" i="15" s="1"/>
  <c r="AK22" i="15" s="1"/>
  <c r="AL22" i="15" s="1"/>
  <c r="AM22" i="15" s="1"/>
  <c r="AN22" i="15" s="1"/>
  <c r="AO22" i="15" s="1"/>
  <c r="AP22" i="15" s="1"/>
  <c r="AQ22" i="15" s="1"/>
  <c r="AR22" i="15" s="1"/>
  <c r="AS22" i="15" s="1"/>
  <c r="AT22" i="15" s="1"/>
  <c r="AV22" i="15" s="1"/>
  <c r="AW22" i="15" s="1"/>
  <c r="AX22" i="15" s="1"/>
  <c r="AY22" i="15" s="1"/>
  <c r="AZ22" i="15" s="1"/>
  <c r="BA22" i="15" s="1"/>
  <c r="BC22" i="15" s="1"/>
  <c r="BD22" i="15" s="1"/>
  <c r="BE22" i="15" s="1"/>
  <c r="BF22" i="15" s="1"/>
  <c r="BG22" i="15" s="1"/>
  <c r="BH22" i="15" s="1"/>
  <c r="BJ22" i="15" s="1"/>
  <c r="BK22" i="15" s="1"/>
  <c r="BL22" i="15" s="1"/>
  <c r="BM22" i="15" s="1"/>
  <c r="BN22" i="15" s="1"/>
  <c r="BO22" i="15" s="1"/>
  <c r="BQ22" i="15" s="1"/>
  <c r="BR22" i="15" s="1"/>
  <c r="BS22" i="15" s="1"/>
  <c r="BT22" i="15" s="1"/>
  <c r="BU22" i="15" s="1"/>
  <c r="BV22" i="15" s="1"/>
  <c r="BX22" i="15" s="1"/>
  <c r="BY22" i="15" s="1"/>
  <c r="BZ22" i="15" s="1"/>
  <c r="CA22" i="15" s="1"/>
  <c r="CB22" i="15" s="1"/>
  <c r="CC22" i="15" s="1"/>
  <c r="CE22" i="15" s="1"/>
  <c r="CF22" i="15" s="1"/>
  <c r="CG22" i="15" s="1"/>
  <c r="CH22" i="15" s="1"/>
  <c r="CI22" i="15" s="1"/>
  <c r="CJ22" i="15" s="1"/>
  <c r="X21" i="15"/>
  <c r="W21" i="15"/>
  <c r="V21" i="15"/>
  <c r="V22" i="15" s="1"/>
  <c r="P21" i="15"/>
  <c r="O21" i="15"/>
  <c r="N21" i="15"/>
  <c r="M21" i="15"/>
  <c r="L21" i="15"/>
  <c r="K21" i="15"/>
  <c r="I21" i="15"/>
  <c r="H21" i="15"/>
  <c r="C21" i="15" s="1"/>
  <c r="E21" i="15"/>
  <c r="AO20" i="15"/>
  <c r="J21" i="15" s="1"/>
  <c r="X20" i="15"/>
  <c r="W20" i="15"/>
  <c r="V20" i="15"/>
  <c r="E20" i="15"/>
  <c r="D20" i="15"/>
  <c r="C20" i="15"/>
  <c r="AB18" i="15"/>
  <c r="AC18" i="15" s="1"/>
  <c r="AD18" i="15" s="1"/>
  <c r="AE18" i="15" s="1"/>
  <c r="AF18" i="15" s="1"/>
  <c r="AG18" i="15" s="1"/>
  <c r="AH18" i="15" s="1"/>
  <c r="AI18" i="15" s="1"/>
  <c r="AJ18" i="15" s="1"/>
  <c r="AK18" i="15" s="1"/>
  <c r="AL18" i="15" s="1"/>
  <c r="AM18" i="15" s="1"/>
  <c r="AN18" i="15" s="1"/>
  <c r="AO18" i="15" s="1"/>
  <c r="AP18" i="15" s="1"/>
  <c r="AQ18" i="15" s="1"/>
  <c r="AR18" i="15" s="1"/>
  <c r="AS18" i="15" s="1"/>
  <c r="AT18" i="15" s="1"/>
  <c r="AV18" i="15" s="1"/>
  <c r="AW18" i="15" s="1"/>
  <c r="AX18" i="15" s="1"/>
  <c r="AY18" i="15" s="1"/>
  <c r="AZ18" i="15" s="1"/>
  <c r="BA18" i="15" s="1"/>
  <c r="BC18" i="15" s="1"/>
  <c r="BD18" i="15" s="1"/>
  <c r="BE18" i="15" s="1"/>
  <c r="BF18" i="15" s="1"/>
  <c r="BG18" i="15" s="1"/>
  <c r="BH18" i="15" s="1"/>
  <c r="BJ18" i="15" s="1"/>
  <c r="BK18" i="15" s="1"/>
  <c r="BL18" i="15" s="1"/>
  <c r="BM18" i="15" s="1"/>
  <c r="BN18" i="15" s="1"/>
  <c r="BO18" i="15" s="1"/>
  <c r="BQ18" i="15" s="1"/>
  <c r="BR18" i="15" s="1"/>
  <c r="BS18" i="15" s="1"/>
  <c r="BT18" i="15" s="1"/>
  <c r="BU18" i="15" s="1"/>
  <c r="BV18" i="15" s="1"/>
  <c r="BX18" i="15" s="1"/>
  <c r="BY18" i="15" s="1"/>
  <c r="BZ18" i="15" s="1"/>
  <c r="CA18" i="15" s="1"/>
  <c r="CB18" i="15" s="1"/>
  <c r="CC18" i="15" s="1"/>
  <c r="CE18" i="15" s="1"/>
  <c r="CF18" i="15" s="1"/>
  <c r="CG18" i="15" s="1"/>
  <c r="CH18" i="15" s="1"/>
  <c r="CI18" i="15" s="1"/>
  <c r="CJ18" i="15" s="1"/>
  <c r="X17" i="15"/>
  <c r="W17" i="15"/>
  <c r="V17" i="15"/>
  <c r="V18" i="15" s="1"/>
  <c r="P17" i="15"/>
  <c r="O17" i="15"/>
  <c r="N17" i="15"/>
  <c r="M17" i="15"/>
  <c r="E17" i="15" s="1"/>
  <c r="L17" i="15"/>
  <c r="K17" i="15"/>
  <c r="I17" i="15"/>
  <c r="H17" i="15"/>
  <c r="C17" i="15" s="1"/>
  <c r="AO16" i="15"/>
  <c r="J17" i="15" s="1"/>
  <c r="X16" i="15"/>
  <c r="W16" i="15"/>
  <c r="V16" i="15"/>
  <c r="E16" i="15"/>
  <c r="D16" i="15"/>
  <c r="C16" i="15"/>
  <c r="AB14" i="15"/>
  <c r="AC14" i="15" s="1"/>
  <c r="AD14" i="15" s="1"/>
  <c r="AE14" i="15" s="1"/>
  <c r="AF14" i="15" s="1"/>
  <c r="AG14" i="15" s="1"/>
  <c r="AH14" i="15" s="1"/>
  <c r="AI14" i="15" s="1"/>
  <c r="AJ14" i="15" s="1"/>
  <c r="AK14" i="15" s="1"/>
  <c r="AL14" i="15" s="1"/>
  <c r="AM14" i="15" s="1"/>
  <c r="AN14" i="15" s="1"/>
  <c r="AO14" i="15" s="1"/>
  <c r="AP14" i="15" s="1"/>
  <c r="AQ14" i="15" s="1"/>
  <c r="AR14" i="15" s="1"/>
  <c r="AS14" i="15" s="1"/>
  <c r="AT14" i="15" s="1"/>
  <c r="AV14" i="15" s="1"/>
  <c r="AW14" i="15" s="1"/>
  <c r="AX14" i="15" s="1"/>
  <c r="AY14" i="15" s="1"/>
  <c r="AZ14" i="15" s="1"/>
  <c r="BA14" i="15" s="1"/>
  <c r="BC14" i="15" s="1"/>
  <c r="BD14" i="15" s="1"/>
  <c r="BE14" i="15" s="1"/>
  <c r="BF14" i="15" s="1"/>
  <c r="BG14" i="15" s="1"/>
  <c r="BH14" i="15" s="1"/>
  <c r="BJ14" i="15" s="1"/>
  <c r="BK14" i="15" s="1"/>
  <c r="BL14" i="15" s="1"/>
  <c r="BM14" i="15" s="1"/>
  <c r="BN14" i="15" s="1"/>
  <c r="BO14" i="15" s="1"/>
  <c r="BQ14" i="15" s="1"/>
  <c r="BR14" i="15" s="1"/>
  <c r="BS14" i="15" s="1"/>
  <c r="BT14" i="15" s="1"/>
  <c r="BU14" i="15" s="1"/>
  <c r="BV14" i="15" s="1"/>
  <c r="BX14" i="15" s="1"/>
  <c r="BY14" i="15" s="1"/>
  <c r="BZ14" i="15" s="1"/>
  <c r="CA14" i="15" s="1"/>
  <c r="CB14" i="15" s="1"/>
  <c r="CC14" i="15" s="1"/>
  <c r="CE14" i="15" s="1"/>
  <c r="CF14" i="15" s="1"/>
  <c r="CG14" i="15" s="1"/>
  <c r="CH14" i="15" s="1"/>
  <c r="CI14" i="15" s="1"/>
  <c r="CJ14" i="15" s="1"/>
  <c r="X13" i="15"/>
  <c r="W13" i="15"/>
  <c r="V13" i="15"/>
  <c r="P13" i="15"/>
  <c r="O13" i="15"/>
  <c r="N13" i="15"/>
  <c r="M13" i="15"/>
  <c r="E13" i="15" s="1"/>
  <c r="J13" i="15"/>
  <c r="I13" i="15"/>
  <c r="H13" i="15"/>
  <c r="H14" i="15" s="1"/>
  <c r="I14" i="15" s="1"/>
  <c r="BL12" i="15"/>
  <c r="BE12" i="15"/>
  <c r="BE4" i="15" s="1"/>
  <c r="AX12" i="15"/>
  <c r="AX58" i="15" s="1"/>
  <c r="X12" i="15"/>
  <c r="W12" i="15"/>
  <c r="V12" i="15"/>
  <c r="E12" i="15"/>
  <c r="D12" i="15"/>
  <c r="C12" i="15"/>
  <c r="AB10" i="15"/>
  <c r="AC10" i="15" s="1"/>
  <c r="AD10" i="15" s="1"/>
  <c r="AE10" i="15" s="1"/>
  <c r="AF10" i="15" s="1"/>
  <c r="AG10" i="15" s="1"/>
  <c r="AH10" i="15" s="1"/>
  <c r="AI10" i="15" s="1"/>
  <c r="AJ10" i="15" s="1"/>
  <c r="AK10" i="15" s="1"/>
  <c r="AL10" i="15" s="1"/>
  <c r="AM10" i="15" s="1"/>
  <c r="AN10" i="15" s="1"/>
  <c r="AO10" i="15" s="1"/>
  <c r="AP10" i="15" s="1"/>
  <c r="AQ10" i="15" s="1"/>
  <c r="AR10" i="15" s="1"/>
  <c r="AS10" i="15" s="1"/>
  <c r="AT10" i="15" s="1"/>
  <c r="AV10" i="15" s="1"/>
  <c r="AW10" i="15" s="1"/>
  <c r="AX10" i="15" s="1"/>
  <c r="AY10" i="15" s="1"/>
  <c r="AZ10" i="15" s="1"/>
  <c r="BA10" i="15" s="1"/>
  <c r="BC10" i="15" s="1"/>
  <c r="BD10" i="15" s="1"/>
  <c r="BE10" i="15" s="1"/>
  <c r="BF10" i="15" s="1"/>
  <c r="BG10" i="15" s="1"/>
  <c r="BH10" i="15" s="1"/>
  <c r="BJ10" i="15" s="1"/>
  <c r="BK10" i="15" s="1"/>
  <c r="BL10" i="15" s="1"/>
  <c r="BM10" i="15" s="1"/>
  <c r="BN10" i="15" s="1"/>
  <c r="BO10" i="15" s="1"/>
  <c r="BQ10" i="15" s="1"/>
  <c r="BR10" i="15" s="1"/>
  <c r="BS10" i="15" s="1"/>
  <c r="BT10" i="15" s="1"/>
  <c r="BU10" i="15" s="1"/>
  <c r="BV10" i="15" s="1"/>
  <c r="BX10" i="15" s="1"/>
  <c r="BY10" i="15" s="1"/>
  <c r="BZ10" i="15" s="1"/>
  <c r="CA10" i="15" s="1"/>
  <c r="CB10" i="15" s="1"/>
  <c r="CC10" i="15" s="1"/>
  <c r="CE10" i="15" s="1"/>
  <c r="CF10" i="15" s="1"/>
  <c r="CG10" i="15" s="1"/>
  <c r="CH10" i="15" s="1"/>
  <c r="CI10" i="15" s="1"/>
  <c r="CJ10" i="15" s="1"/>
  <c r="X9" i="15"/>
  <c r="W9" i="15"/>
  <c r="V9" i="15"/>
  <c r="P9" i="15"/>
  <c r="O9" i="15"/>
  <c r="N9" i="15"/>
  <c r="M9" i="15"/>
  <c r="L9" i="15"/>
  <c r="K9" i="15"/>
  <c r="J9" i="15"/>
  <c r="I9" i="15"/>
  <c r="H9" i="15"/>
  <c r="X8" i="15"/>
  <c r="W8" i="15"/>
  <c r="V8" i="15"/>
  <c r="E8" i="15"/>
  <c r="D8" i="15"/>
  <c r="C8" i="15"/>
  <c r="AB6" i="15"/>
  <c r="AB57" i="15" s="1"/>
  <c r="I6" i="15"/>
  <c r="J6" i="15" s="1"/>
  <c r="K6" i="15" s="1"/>
  <c r="L6" i="15" s="1"/>
  <c r="M6" i="15" s="1"/>
  <c r="N6" i="15" s="1"/>
  <c r="O6" i="15" s="1"/>
  <c r="P6" i="15" s="1"/>
  <c r="CK4" i="15"/>
  <c r="BZ4" i="15"/>
  <c r="BC4" i="15"/>
  <c r="M29" i="14"/>
  <c r="M30" i="14" s="1"/>
  <c r="DI24" i="14"/>
  <c r="DH24" i="14"/>
  <c r="DG24" i="14"/>
  <c r="DF24" i="14"/>
  <c r="DE24" i="14"/>
  <c r="DD24" i="14"/>
  <c r="DB24" i="14"/>
  <c r="DA24" i="14"/>
  <c r="CZ24" i="14"/>
  <c r="CY24" i="14"/>
  <c r="CX24" i="14"/>
  <c r="CW24" i="14"/>
  <c r="CU24" i="14"/>
  <c r="CT24" i="14"/>
  <c r="CS24" i="14"/>
  <c r="CR24" i="14"/>
  <c r="CQ24" i="14"/>
  <c r="CP24" i="14"/>
  <c r="CN24" i="14"/>
  <c r="CM24" i="14"/>
  <c r="CL24" i="14"/>
  <c r="CK24" i="14"/>
  <c r="CJ24" i="14"/>
  <c r="CI24" i="14"/>
  <c r="CG24" i="14"/>
  <c r="CF24" i="14"/>
  <c r="CE24" i="14"/>
  <c r="CD24" i="14"/>
  <c r="CC24" i="14"/>
  <c r="CB24" i="14"/>
  <c r="BZ24" i="14"/>
  <c r="BY24" i="14"/>
  <c r="BX24" i="14"/>
  <c r="BW24" i="14"/>
  <c r="BV24" i="14"/>
  <c r="BU24" i="14"/>
  <c r="BS24" i="14"/>
  <c r="BR24" i="14"/>
  <c r="BQ24" i="14"/>
  <c r="BP24" i="14"/>
  <c r="BO24" i="14"/>
  <c r="BN24" i="14"/>
  <c r="BL24" i="14"/>
  <c r="BK24" i="14"/>
  <c r="BJ24" i="14"/>
  <c r="BI24" i="14"/>
  <c r="BH24" i="14"/>
  <c r="BG24" i="14"/>
  <c r="BE24" i="14"/>
  <c r="BD24" i="14"/>
  <c r="BC24" i="14"/>
  <c r="BB24" i="14"/>
  <c r="BA24" i="14"/>
  <c r="AZ24" i="14"/>
  <c r="AX24" i="14"/>
  <c r="AW24" i="14"/>
  <c r="AV24" i="14"/>
  <c r="AU24" i="14"/>
  <c r="AT24" i="14"/>
  <c r="AS24" i="14"/>
  <c r="AQ24" i="14"/>
  <c r="AP24" i="14"/>
  <c r="AO24" i="14"/>
  <c r="AN24" i="14"/>
  <c r="AM24" i="14"/>
  <c r="AL24" i="14"/>
  <c r="AJ24" i="14"/>
  <c r="AI24" i="14"/>
  <c r="AH24" i="14"/>
  <c r="AG24" i="14"/>
  <c r="AF24" i="14"/>
  <c r="AE24" i="14"/>
  <c r="AA24" i="14"/>
  <c r="Z24" i="14"/>
  <c r="DI23" i="14"/>
  <c r="DH23" i="14"/>
  <c r="DG23" i="14"/>
  <c r="DE23" i="14"/>
  <c r="DD23" i="14"/>
  <c r="DB23" i="14"/>
  <c r="DA23" i="14"/>
  <c r="CZ23" i="14"/>
  <c r="CX23" i="14"/>
  <c r="CW23" i="14"/>
  <c r="CU23" i="14"/>
  <c r="CT23" i="14"/>
  <c r="CS23" i="14"/>
  <c r="CQ23" i="14"/>
  <c r="CP23" i="14"/>
  <c r="CN23" i="14"/>
  <c r="T24" i="14" s="1"/>
  <c r="CM23" i="14"/>
  <c r="CL23" i="14"/>
  <c r="CJ23" i="14"/>
  <c r="CI23" i="14"/>
  <c r="CG23" i="14"/>
  <c r="CF23" i="14"/>
  <c r="CE23" i="14"/>
  <c r="CC23" i="14"/>
  <c r="CB23" i="14"/>
  <c r="BZ23" i="14"/>
  <c r="BY23" i="14"/>
  <c r="BX23" i="14"/>
  <c r="BV23" i="14"/>
  <c r="BU23" i="14"/>
  <c r="BS23" i="14"/>
  <c r="BR23" i="14"/>
  <c r="BQ23" i="14"/>
  <c r="BO23" i="14"/>
  <c r="BN23" i="14"/>
  <c r="BL23" i="14"/>
  <c r="BK23" i="14"/>
  <c r="BJ23" i="14"/>
  <c r="BH23" i="14"/>
  <c r="BG23" i="14"/>
  <c r="BE23" i="14"/>
  <c r="BD23" i="14"/>
  <c r="BC23" i="14"/>
  <c r="BB23" i="14"/>
  <c r="BA23" i="14"/>
  <c r="AZ23" i="14"/>
  <c r="AX23" i="14"/>
  <c r="AW23" i="14"/>
  <c r="AV23" i="14"/>
  <c r="AU23" i="14"/>
  <c r="AT23" i="14"/>
  <c r="AS23" i="14"/>
  <c r="AQ23" i="14"/>
  <c r="AP23" i="14"/>
  <c r="AO23" i="14"/>
  <c r="M24" i="14" s="1"/>
  <c r="AN23" i="14"/>
  <c r="AM23" i="14"/>
  <c r="AL23" i="14"/>
  <c r="AJ23" i="14"/>
  <c r="L24" i="14" s="1"/>
  <c r="AI23" i="14"/>
  <c r="AH23" i="14"/>
  <c r="AG23" i="14"/>
  <c r="AF23" i="14"/>
  <c r="AE23" i="14"/>
  <c r="V23" i="14"/>
  <c r="U23" i="14"/>
  <c r="T23" i="14"/>
  <c r="S23" i="14"/>
  <c r="R23" i="14"/>
  <c r="Q23" i="14"/>
  <c r="P23" i="14"/>
  <c r="O23" i="14"/>
  <c r="N23" i="14"/>
  <c r="M23" i="14"/>
  <c r="L23" i="14"/>
  <c r="K23" i="14"/>
  <c r="AE22" i="14"/>
  <c r="K22" i="14"/>
  <c r="DI21" i="14"/>
  <c r="DH21" i="14"/>
  <c r="DG21" i="14"/>
  <c r="DF21" i="14"/>
  <c r="DE21" i="14"/>
  <c r="DD21" i="14"/>
  <c r="DB21" i="14"/>
  <c r="DA21" i="14"/>
  <c r="CZ21" i="14"/>
  <c r="CY21" i="14"/>
  <c r="CX21" i="14"/>
  <c r="CW21" i="14"/>
  <c r="CU21" i="14"/>
  <c r="CT21" i="14"/>
  <c r="CS21" i="14"/>
  <c r="CR21" i="14"/>
  <c r="CQ21" i="14"/>
  <c r="CP21" i="14"/>
  <c r="CN21" i="14"/>
  <c r="CM21" i="14"/>
  <c r="CL21" i="14"/>
  <c r="CK21" i="14"/>
  <c r="CJ21" i="14"/>
  <c r="CI21" i="14"/>
  <c r="CG21" i="14"/>
  <c r="CF21" i="14"/>
  <c r="CE21" i="14"/>
  <c r="CD21" i="14"/>
  <c r="CC21" i="14"/>
  <c r="CB21" i="14"/>
  <c r="BZ21" i="14"/>
  <c r="BY21" i="14"/>
  <c r="BX21" i="14"/>
  <c r="BW21" i="14"/>
  <c r="BV21" i="14"/>
  <c r="BU21" i="14"/>
  <c r="BS21" i="14"/>
  <c r="BR21" i="14"/>
  <c r="BQ21" i="14"/>
  <c r="BP21" i="14"/>
  <c r="BO21" i="14"/>
  <c r="BN21" i="14"/>
  <c r="BL21" i="14"/>
  <c r="BK21" i="14"/>
  <c r="BJ21" i="14"/>
  <c r="BI21" i="14"/>
  <c r="BH21" i="14"/>
  <c r="BG21" i="14"/>
  <c r="BE21" i="14"/>
  <c r="BD21" i="14"/>
  <c r="BC21" i="14"/>
  <c r="BB21" i="14"/>
  <c r="BA21" i="14"/>
  <c r="AZ21" i="14"/>
  <c r="AX21" i="14"/>
  <c r="AW21" i="14"/>
  <c r="AV21" i="14"/>
  <c r="AU21" i="14"/>
  <c r="AT21" i="14"/>
  <c r="AS21" i="14"/>
  <c r="AQ21" i="14"/>
  <c r="AP21" i="14"/>
  <c r="AO21" i="14"/>
  <c r="AN21" i="14"/>
  <c r="AM21" i="14"/>
  <c r="AL21" i="14"/>
  <c r="AJ21" i="14"/>
  <c r="AI21" i="14"/>
  <c r="AH21" i="14"/>
  <c r="AG21" i="14"/>
  <c r="AF21" i="14"/>
  <c r="AE21" i="14"/>
  <c r="H21" i="14"/>
  <c r="G21" i="14"/>
  <c r="F21" i="14"/>
  <c r="AZ18" i="14"/>
  <c r="BA18" i="14" s="1"/>
  <c r="BB18" i="14" s="1"/>
  <c r="BC18" i="14" s="1"/>
  <c r="BD18" i="14" s="1"/>
  <c r="BE18" i="14" s="1"/>
  <c r="BG18" i="14" s="1"/>
  <c r="BH18" i="14" s="1"/>
  <c r="BI18" i="14" s="1"/>
  <c r="BJ18" i="14" s="1"/>
  <c r="BK18" i="14" s="1"/>
  <c r="BL18" i="14" s="1"/>
  <c r="BN18" i="14" s="1"/>
  <c r="BO18" i="14" s="1"/>
  <c r="BP18" i="14" s="1"/>
  <c r="BQ18" i="14" s="1"/>
  <c r="BR18" i="14" s="1"/>
  <c r="BS18" i="14" s="1"/>
  <c r="BU18" i="14" s="1"/>
  <c r="BV18" i="14" s="1"/>
  <c r="BW18" i="14" s="1"/>
  <c r="BX18" i="14" s="1"/>
  <c r="BY18" i="14" s="1"/>
  <c r="BZ18" i="14" s="1"/>
  <c r="CB18" i="14" s="1"/>
  <c r="CC18" i="14" s="1"/>
  <c r="CD18" i="14" s="1"/>
  <c r="CE18" i="14" s="1"/>
  <c r="CF18" i="14" s="1"/>
  <c r="CG18" i="14" s="1"/>
  <c r="CI18" i="14" s="1"/>
  <c r="CJ18" i="14" s="1"/>
  <c r="CK18" i="14" s="1"/>
  <c r="CL18" i="14" s="1"/>
  <c r="CM18" i="14" s="1"/>
  <c r="CN18" i="14" s="1"/>
  <c r="CP18" i="14" s="1"/>
  <c r="CQ18" i="14" s="1"/>
  <c r="CR18" i="14" s="1"/>
  <c r="CS18" i="14" s="1"/>
  <c r="CT18" i="14" s="1"/>
  <c r="CU18" i="14" s="1"/>
  <c r="CW18" i="14" s="1"/>
  <c r="CX18" i="14" s="1"/>
  <c r="CY18" i="14" s="1"/>
  <c r="CZ18" i="14" s="1"/>
  <c r="DA18" i="14" s="1"/>
  <c r="DB18" i="14" s="1"/>
  <c r="DD18" i="14" s="1"/>
  <c r="DE18" i="14" s="1"/>
  <c r="DF18" i="14" s="1"/>
  <c r="DG18" i="14" s="1"/>
  <c r="DH18" i="14" s="1"/>
  <c r="DI18" i="14" s="1"/>
  <c r="V17" i="14"/>
  <c r="U17" i="14"/>
  <c r="T17" i="14"/>
  <c r="H17" i="14" s="1"/>
  <c r="S17" i="14"/>
  <c r="R17" i="14"/>
  <c r="Q17" i="14"/>
  <c r="P17" i="14"/>
  <c r="N17" i="14"/>
  <c r="M17" i="14"/>
  <c r="L17" i="14"/>
  <c r="K17" i="14"/>
  <c r="K18" i="14" s="1"/>
  <c r="L18" i="14" s="1"/>
  <c r="M18" i="14" s="1"/>
  <c r="BI16" i="14"/>
  <c r="BI23" i="14" s="1"/>
  <c r="H16" i="14"/>
  <c r="G16" i="14"/>
  <c r="F16" i="14"/>
  <c r="AE14" i="14"/>
  <c r="AF14" i="14" s="1"/>
  <c r="AG14" i="14" s="1"/>
  <c r="AH14" i="14" s="1"/>
  <c r="AI14" i="14" s="1"/>
  <c r="AJ14" i="14" s="1"/>
  <c r="AK14" i="14" s="1"/>
  <c r="AL14" i="14" s="1"/>
  <c r="AM14" i="14" s="1"/>
  <c r="AN14" i="14" s="1"/>
  <c r="AO14" i="14" s="1"/>
  <c r="AP14" i="14" s="1"/>
  <c r="AQ14" i="14" s="1"/>
  <c r="AR14" i="14" s="1"/>
  <c r="AS14" i="14" s="1"/>
  <c r="AT14" i="14" s="1"/>
  <c r="AU14" i="14" s="1"/>
  <c r="AV14" i="14" s="1"/>
  <c r="AW14" i="14" s="1"/>
  <c r="AX14" i="14" s="1"/>
  <c r="AY14" i="14" s="1"/>
  <c r="AZ14" i="14" s="1"/>
  <c r="BA14" i="14" s="1"/>
  <c r="BB14" i="14" s="1"/>
  <c r="BC14" i="14" s="1"/>
  <c r="BD14" i="14" s="1"/>
  <c r="BE14" i="14" s="1"/>
  <c r="BG14" i="14" s="1"/>
  <c r="BH14" i="14" s="1"/>
  <c r="BI14" i="14" s="1"/>
  <c r="BJ14" i="14" s="1"/>
  <c r="BK14" i="14" s="1"/>
  <c r="BL14" i="14" s="1"/>
  <c r="BN14" i="14" s="1"/>
  <c r="BO14" i="14" s="1"/>
  <c r="BP14" i="14" s="1"/>
  <c r="BQ14" i="14" s="1"/>
  <c r="BR14" i="14" s="1"/>
  <c r="BS14" i="14" s="1"/>
  <c r="BU14" i="14" s="1"/>
  <c r="BV14" i="14" s="1"/>
  <c r="BW14" i="14" s="1"/>
  <c r="BX14" i="14" s="1"/>
  <c r="BY14" i="14" s="1"/>
  <c r="BZ14" i="14" s="1"/>
  <c r="CB14" i="14" s="1"/>
  <c r="CC14" i="14" s="1"/>
  <c r="CD14" i="14" s="1"/>
  <c r="CE14" i="14" s="1"/>
  <c r="CF14" i="14" s="1"/>
  <c r="CG14" i="14" s="1"/>
  <c r="CI14" i="14" s="1"/>
  <c r="CJ14" i="14" s="1"/>
  <c r="CK14" i="14" s="1"/>
  <c r="CL14" i="14" s="1"/>
  <c r="CM14" i="14" s="1"/>
  <c r="CN14" i="14" s="1"/>
  <c r="CP14" i="14" s="1"/>
  <c r="CQ14" i="14" s="1"/>
  <c r="CR14" i="14" s="1"/>
  <c r="CS14" i="14" s="1"/>
  <c r="CT14" i="14" s="1"/>
  <c r="CU14" i="14" s="1"/>
  <c r="CW14" i="14" s="1"/>
  <c r="CX14" i="14" s="1"/>
  <c r="CY14" i="14" s="1"/>
  <c r="CZ14" i="14" s="1"/>
  <c r="DA14" i="14" s="1"/>
  <c r="DB14" i="14" s="1"/>
  <c r="DD14" i="14" s="1"/>
  <c r="DE14" i="14" s="1"/>
  <c r="DF14" i="14" s="1"/>
  <c r="DG14" i="14" s="1"/>
  <c r="DH14" i="14" s="1"/>
  <c r="DI14" i="14" s="1"/>
  <c r="DJ13" i="14"/>
  <c r="AA13" i="14"/>
  <c r="Z13" i="14"/>
  <c r="Y13" i="14"/>
  <c r="Y14" i="14" s="1"/>
  <c r="R13" i="14"/>
  <c r="Q13" i="14"/>
  <c r="P13" i="14"/>
  <c r="O13" i="14"/>
  <c r="N13" i="14"/>
  <c r="M13" i="14"/>
  <c r="F13" i="14" s="1"/>
  <c r="L13" i="14"/>
  <c r="K13" i="14"/>
  <c r="K14" i="14" s="1"/>
  <c r="L14" i="14" s="1"/>
  <c r="M14" i="14" s="1"/>
  <c r="N14" i="14" s="1"/>
  <c r="O14" i="14" s="1"/>
  <c r="P14" i="14" s="1"/>
  <c r="Q14" i="14" s="1"/>
  <c r="R14" i="14" s="1"/>
  <c r="S14" i="14" s="1"/>
  <c r="T14" i="14" s="1"/>
  <c r="U14" i="14" s="1"/>
  <c r="DF12" i="14"/>
  <c r="CY12" i="14"/>
  <c r="U13" i="14" s="1"/>
  <c r="CR12" i="14"/>
  <c r="T13" i="14" s="1"/>
  <c r="CK12" i="14"/>
  <c r="S13" i="14" s="1"/>
  <c r="AA12" i="14"/>
  <c r="Z12" i="14"/>
  <c r="Y12" i="14"/>
  <c r="H12" i="14"/>
  <c r="G12" i="14"/>
  <c r="F12" i="14"/>
  <c r="AE10" i="14"/>
  <c r="AF10" i="14" s="1"/>
  <c r="AG10" i="14" s="1"/>
  <c r="AH10" i="14" s="1"/>
  <c r="AI10" i="14" s="1"/>
  <c r="AJ10" i="14" s="1"/>
  <c r="AK10" i="14" s="1"/>
  <c r="AL10" i="14" s="1"/>
  <c r="AM10" i="14" s="1"/>
  <c r="AN10" i="14" s="1"/>
  <c r="AO10" i="14" s="1"/>
  <c r="AP10" i="14" s="1"/>
  <c r="AQ10" i="14" s="1"/>
  <c r="AR10" i="14" s="1"/>
  <c r="AS10" i="14" s="1"/>
  <c r="AT10" i="14" s="1"/>
  <c r="AU10" i="14" s="1"/>
  <c r="AV10" i="14" s="1"/>
  <c r="AW10" i="14" s="1"/>
  <c r="AX10" i="14" s="1"/>
  <c r="AY10" i="14" s="1"/>
  <c r="AZ10" i="14" s="1"/>
  <c r="BA10" i="14" s="1"/>
  <c r="BB10" i="14" s="1"/>
  <c r="BC10" i="14" s="1"/>
  <c r="BD10" i="14" s="1"/>
  <c r="BE10" i="14" s="1"/>
  <c r="BG10" i="14" s="1"/>
  <c r="BH10" i="14" s="1"/>
  <c r="BI10" i="14" s="1"/>
  <c r="BJ10" i="14" s="1"/>
  <c r="BK10" i="14" s="1"/>
  <c r="BL10" i="14" s="1"/>
  <c r="BN10" i="14" s="1"/>
  <c r="BO10" i="14" s="1"/>
  <c r="BP10" i="14" s="1"/>
  <c r="BQ10" i="14" s="1"/>
  <c r="BR10" i="14" s="1"/>
  <c r="BS10" i="14" s="1"/>
  <c r="BU10" i="14" s="1"/>
  <c r="BV10" i="14" s="1"/>
  <c r="BW10" i="14" s="1"/>
  <c r="BX10" i="14" s="1"/>
  <c r="BY10" i="14" s="1"/>
  <c r="BZ10" i="14" s="1"/>
  <c r="CB10" i="14" s="1"/>
  <c r="CC10" i="14" s="1"/>
  <c r="CD10" i="14" s="1"/>
  <c r="CE10" i="14" s="1"/>
  <c r="CF10" i="14" s="1"/>
  <c r="CG10" i="14" s="1"/>
  <c r="CI10" i="14" s="1"/>
  <c r="CJ10" i="14" s="1"/>
  <c r="CK10" i="14" s="1"/>
  <c r="CL10" i="14" s="1"/>
  <c r="CM10" i="14" s="1"/>
  <c r="CN10" i="14" s="1"/>
  <c r="CP10" i="14" s="1"/>
  <c r="CQ10" i="14" s="1"/>
  <c r="CR10" i="14" s="1"/>
  <c r="CS10" i="14" s="1"/>
  <c r="CT10" i="14" s="1"/>
  <c r="CU10" i="14" s="1"/>
  <c r="CW10" i="14" s="1"/>
  <c r="CX10" i="14" s="1"/>
  <c r="CY10" i="14" s="1"/>
  <c r="CZ10" i="14" s="1"/>
  <c r="DA10" i="14" s="1"/>
  <c r="DB10" i="14" s="1"/>
  <c r="DD10" i="14" s="1"/>
  <c r="DE10" i="14" s="1"/>
  <c r="DF10" i="14" s="1"/>
  <c r="DG10" i="14" s="1"/>
  <c r="DH10" i="14" s="1"/>
  <c r="DI10" i="14" s="1"/>
  <c r="DJ9" i="14"/>
  <c r="AA9" i="14"/>
  <c r="Z9" i="14"/>
  <c r="Y9" i="14"/>
  <c r="O9" i="14"/>
  <c r="N9" i="14"/>
  <c r="M9" i="14"/>
  <c r="F9" i="14" s="1"/>
  <c r="F10" i="14" s="1"/>
  <c r="L9" i="14"/>
  <c r="K9" i="14"/>
  <c r="K10" i="14" s="1"/>
  <c r="L10" i="14" s="1"/>
  <c r="DF8" i="14"/>
  <c r="V9" i="14" s="1"/>
  <c r="CY8" i="14"/>
  <c r="CY23" i="14" s="1"/>
  <c r="CR8" i="14"/>
  <c r="CR23" i="14" s="1"/>
  <c r="CK8" i="14"/>
  <c r="S9" i="14" s="1"/>
  <c r="CD8" i="14"/>
  <c r="R9" i="14" s="1"/>
  <c r="BW8" i="14"/>
  <c r="BW23" i="14" s="1"/>
  <c r="BP8" i="14"/>
  <c r="AA8" i="14"/>
  <c r="Z8" i="14"/>
  <c r="Y8" i="14"/>
  <c r="H8" i="14"/>
  <c r="G8" i="14"/>
  <c r="F8" i="14"/>
  <c r="CX6" i="14"/>
  <c r="CY6" i="14" s="1"/>
  <c r="CZ6" i="14" s="1"/>
  <c r="DA6" i="14" s="1"/>
  <c r="DB6" i="14" s="1"/>
  <c r="DD6" i="14" s="1"/>
  <c r="DE6" i="14" s="1"/>
  <c r="DF6" i="14" s="1"/>
  <c r="DG6" i="14" s="1"/>
  <c r="DH6" i="14" s="1"/>
  <c r="DI6" i="14" s="1"/>
  <c r="AG6" i="14"/>
  <c r="AG22" i="14" s="1"/>
  <c r="AF6" i="14"/>
  <c r="AF22" i="14" s="1"/>
  <c r="U6" i="14"/>
  <c r="T6" i="14"/>
  <c r="F14" i="14" l="1"/>
  <c r="CD23" i="14"/>
  <c r="R24" i="14" s="1"/>
  <c r="H18" i="15"/>
  <c r="I18" i="15" s="1"/>
  <c r="D21" i="15"/>
  <c r="W34" i="15"/>
  <c r="X34" i="15" s="1"/>
  <c r="D45" i="15"/>
  <c r="X50" i="15"/>
  <c r="BZ62" i="15"/>
  <c r="L10" i="16"/>
  <c r="M10" i="16" s="1"/>
  <c r="N10" i="16" s="1"/>
  <c r="O10" i="16" s="1"/>
  <c r="P10" i="16" s="1"/>
  <c r="Q10" i="16" s="1"/>
  <c r="R10" i="16" s="1"/>
  <c r="S10" i="16" s="1"/>
  <c r="T10" i="16" s="1"/>
  <c r="U10" i="16" s="1"/>
  <c r="V10" i="16" s="1"/>
  <c r="Y10" i="16"/>
  <c r="H13" i="16"/>
  <c r="Z24" i="16"/>
  <c r="C14" i="17"/>
  <c r="DF23" i="14"/>
  <c r="G13" i="14"/>
  <c r="Y24" i="14"/>
  <c r="DJ24" i="14"/>
  <c r="H22" i="15"/>
  <c r="I22" i="15" s="1"/>
  <c r="M25" i="15"/>
  <c r="J41" i="15"/>
  <c r="D41" i="15" s="1"/>
  <c r="X46" i="15"/>
  <c r="W46" i="15"/>
  <c r="J53" i="15"/>
  <c r="I59" i="15"/>
  <c r="AL58" i="15"/>
  <c r="F10" i="16"/>
  <c r="Z10" i="16"/>
  <c r="AA10" i="16" s="1"/>
  <c r="AF22" i="16"/>
  <c r="AA23" i="16"/>
  <c r="AH6" i="14"/>
  <c r="AI6" i="14" s="1"/>
  <c r="U9" i="14"/>
  <c r="H13" i="14"/>
  <c r="V13" i="14"/>
  <c r="V14" i="14" s="1"/>
  <c r="F17" i="14"/>
  <c r="F18" i="14" s="1"/>
  <c r="N24" i="14"/>
  <c r="AC6" i="15"/>
  <c r="E9" i="15"/>
  <c r="C13" i="15"/>
  <c r="C14" i="15" s="1"/>
  <c r="J26" i="15"/>
  <c r="E41" i="15"/>
  <c r="I42" i="15"/>
  <c r="D49" i="15"/>
  <c r="D50" i="15" s="1"/>
  <c r="E49" i="15"/>
  <c r="E50" i="15" s="1"/>
  <c r="D53" i="15"/>
  <c r="Y14" i="16"/>
  <c r="F13" i="16"/>
  <c r="F14" i="16" s="1"/>
  <c r="F23" i="14"/>
  <c r="K24" i="14"/>
  <c r="K25" i="14" s="1"/>
  <c r="U24" i="14"/>
  <c r="AE25" i="14"/>
  <c r="AF25" i="14" s="1"/>
  <c r="AG25" i="14" s="1"/>
  <c r="AH25" i="14" s="1"/>
  <c r="AI25" i="14" s="1"/>
  <c r="AJ25" i="14" s="1"/>
  <c r="AK25" i="14" s="1"/>
  <c r="AL25" i="14" s="1"/>
  <c r="AM25" i="14" s="1"/>
  <c r="AN25" i="14" s="1"/>
  <c r="AO25" i="14" s="1"/>
  <c r="AP25" i="14" s="1"/>
  <c r="AQ25" i="14" s="1"/>
  <c r="AR25" i="14" s="1"/>
  <c r="AS25" i="14" s="1"/>
  <c r="AT25" i="14" s="1"/>
  <c r="AU25" i="14" s="1"/>
  <c r="AV25" i="14" s="1"/>
  <c r="AW25" i="14" s="1"/>
  <c r="AX25" i="14" s="1"/>
  <c r="AY25" i="14" s="1"/>
  <c r="AZ25" i="14" s="1"/>
  <c r="BA25" i="14" s="1"/>
  <c r="BB25" i="14" s="1"/>
  <c r="BC25" i="14" s="1"/>
  <c r="BD25" i="14" s="1"/>
  <c r="BE25" i="14" s="1"/>
  <c r="BG25" i="14" s="1"/>
  <c r="BH25" i="14" s="1"/>
  <c r="BI25" i="14" s="1"/>
  <c r="BJ25" i="14" s="1"/>
  <c r="BK25" i="14" s="1"/>
  <c r="BL25" i="14" s="1"/>
  <c r="BN25" i="14" s="1"/>
  <c r="BO25" i="14" s="1"/>
  <c r="V10" i="15"/>
  <c r="K13" i="15"/>
  <c r="D13" i="15" s="1"/>
  <c r="D14" i="15" s="1"/>
  <c r="E14" i="15" s="1"/>
  <c r="D17" i="15"/>
  <c r="D18" i="15" s="1"/>
  <c r="E18" i="15" s="1"/>
  <c r="V26" i="15"/>
  <c r="W26" i="15" s="1"/>
  <c r="X26" i="15" s="1"/>
  <c r="D29" i="15"/>
  <c r="E32" i="15"/>
  <c r="C33" i="15"/>
  <c r="C34" i="15" s="1"/>
  <c r="V34" i="15"/>
  <c r="W41" i="15"/>
  <c r="E45" i="15"/>
  <c r="BZ58" i="15"/>
  <c r="O59" i="15" s="1"/>
  <c r="DF23" i="16"/>
  <c r="V9" i="16"/>
  <c r="H9" i="16" s="1"/>
  <c r="AE25" i="16"/>
  <c r="S6" i="16"/>
  <c r="T22" i="16"/>
  <c r="U22" i="16" s="1"/>
  <c r="V22" i="16" s="1"/>
  <c r="K25" i="16"/>
  <c r="AA23" i="14"/>
  <c r="H23" i="14"/>
  <c r="H10" i="15"/>
  <c r="I10" i="15" s="1"/>
  <c r="J10" i="15" s="1"/>
  <c r="K10" i="15" s="1"/>
  <c r="L10" i="15" s="1"/>
  <c r="M10" i="15" s="1"/>
  <c r="N10" i="15" s="1"/>
  <c r="O10" i="15" s="1"/>
  <c r="P10" i="15" s="1"/>
  <c r="C9" i="15"/>
  <c r="C10" i="15" s="1"/>
  <c r="H60" i="15"/>
  <c r="I60" i="15" s="1"/>
  <c r="C59" i="15"/>
  <c r="C60" i="15" s="1"/>
  <c r="L25" i="14"/>
  <c r="M25" i="14" s="1"/>
  <c r="Q9" i="14"/>
  <c r="Y23" i="14"/>
  <c r="Y25" i="14" s="1"/>
  <c r="Y10" i="14"/>
  <c r="Z10" i="14" s="1"/>
  <c r="AA10" i="14" s="1"/>
  <c r="Z14" i="14"/>
  <c r="AA14" i="14" s="1"/>
  <c r="AH22" i="14"/>
  <c r="O24" i="14"/>
  <c r="V24" i="14"/>
  <c r="F24" i="14"/>
  <c r="F25" i="14" s="1"/>
  <c r="W10" i="15"/>
  <c r="X30" i="15"/>
  <c r="BE58" i="15"/>
  <c r="L59" i="15" s="1"/>
  <c r="BE61" i="15"/>
  <c r="L13" i="15"/>
  <c r="G23" i="14"/>
  <c r="Z23" i="14"/>
  <c r="T22" i="14"/>
  <c r="U22" i="14" s="1"/>
  <c r="V22" i="14" s="1"/>
  <c r="S6" i="14"/>
  <c r="AJ6" i="14"/>
  <c r="AI22" i="14"/>
  <c r="N18" i="14"/>
  <c r="Q24" i="14"/>
  <c r="DJ8" i="14"/>
  <c r="M10" i="14"/>
  <c r="N10" i="14" s="1"/>
  <c r="O10" i="14" s="1"/>
  <c r="G14" i="14"/>
  <c r="CG4" i="15"/>
  <c r="D9" i="15"/>
  <c r="D10" i="15" s="1"/>
  <c r="E10" i="15" s="1"/>
  <c r="D33" i="15"/>
  <c r="D34" i="15" s="1"/>
  <c r="N58" i="15"/>
  <c r="N62" i="15"/>
  <c r="P9" i="14"/>
  <c r="G9" i="14" s="1"/>
  <c r="G10" i="14" s="1"/>
  <c r="T9" i="14"/>
  <c r="H9" i="14" s="1"/>
  <c r="H10" i="14" s="1"/>
  <c r="BP23" i="14"/>
  <c r="P24" i="14" s="1"/>
  <c r="X10" i="15"/>
  <c r="E29" i="15"/>
  <c r="I30" i="15"/>
  <c r="J30" i="15" s="1"/>
  <c r="K30" i="15" s="1"/>
  <c r="L30" i="15" s="1"/>
  <c r="M30" i="15" s="1"/>
  <c r="N30" i="15" s="1"/>
  <c r="O30" i="15" s="1"/>
  <c r="P30" i="15" s="1"/>
  <c r="E58" i="15"/>
  <c r="X58" i="15"/>
  <c r="K59" i="15"/>
  <c r="DJ12" i="14"/>
  <c r="O17" i="14"/>
  <c r="G17" i="14" s="1"/>
  <c r="G18" i="14" s="1"/>
  <c r="H18" i="14" s="1"/>
  <c r="CK23" i="14"/>
  <c r="S24" i="14" s="1"/>
  <c r="H24" i="14" s="1"/>
  <c r="BL4" i="15"/>
  <c r="BL61" i="15"/>
  <c r="V14" i="15"/>
  <c r="W14" i="15" s="1"/>
  <c r="X14" i="15" s="1"/>
  <c r="J14" i="15"/>
  <c r="K14" i="15" s="1"/>
  <c r="C18" i="15"/>
  <c r="J18" i="15"/>
  <c r="K18" i="15" s="1"/>
  <c r="L18" i="15" s="1"/>
  <c r="M18" i="15" s="1"/>
  <c r="N18" i="15" s="1"/>
  <c r="O18" i="15" s="1"/>
  <c r="P18" i="15" s="1"/>
  <c r="C22" i="15"/>
  <c r="D22" i="15" s="1"/>
  <c r="E22" i="15" s="1"/>
  <c r="J22" i="15"/>
  <c r="K22" i="15" s="1"/>
  <c r="L22" i="15" s="1"/>
  <c r="M22" i="15" s="1"/>
  <c r="N22" i="15" s="1"/>
  <c r="O22" i="15" s="1"/>
  <c r="P22" i="15" s="1"/>
  <c r="C29" i="15"/>
  <c r="C30" i="15" s="1"/>
  <c r="D30" i="15" s="1"/>
  <c r="V38" i="15"/>
  <c r="W38" i="15" s="1"/>
  <c r="X38" i="15" s="1"/>
  <c r="J38" i="15"/>
  <c r="K38" i="15" s="1"/>
  <c r="L38" i="15" s="1"/>
  <c r="M38" i="15" s="1"/>
  <c r="N38" i="15" s="1"/>
  <c r="O38" i="15" s="1"/>
  <c r="P38" i="15" s="1"/>
  <c r="BL58" i="15"/>
  <c r="M59" i="15" s="1"/>
  <c r="AX61" i="15"/>
  <c r="L14" i="16"/>
  <c r="M14" i="16" s="1"/>
  <c r="N14" i="16" s="1"/>
  <c r="O14" i="16" s="1"/>
  <c r="P14" i="16" s="1"/>
  <c r="Q14" i="16" s="1"/>
  <c r="R14" i="16" s="1"/>
  <c r="S14" i="16" s="1"/>
  <c r="T14" i="16" s="1"/>
  <c r="U14" i="16" s="1"/>
  <c r="V14" i="16" s="1"/>
  <c r="BS62" i="15"/>
  <c r="BS58" i="15"/>
  <c r="W58" i="15"/>
  <c r="W60" i="15" s="1"/>
  <c r="D58" i="15"/>
  <c r="AI6" i="16"/>
  <c r="AH22" i="16"/>
  <c r="H46" i="15"/>
  <c r="I46" i="15" s="1"/>
  <c r="J46" i="15" s="1"/>
  <c r="K46" i="15" s="1"/>
  <c r="L46" i="15" s="1"/>
  <c r="M46" i="15" s="1"/>
  <c r="N46" i="15" s="1"/>
  <c r="O46" i="15" s="1"/>
  <c r="P46" i="15" s="1"/>
  <c r="C45" i="15"/>
  <c r="C46" i="15" s="1"/>
  <c r="D46" i="15" s="1"/>
  <c r="E46" i="15" s="1"/>
  <c r="E33" i="15"/>
  <c r="N59" i="15"/>
  <c r="AF25" i="16"/>
  <c r="AG25" i="16" s="1"/>
  <c r="AH25" i="16" s="1"/>
  <c r="AI25" i="16" s="1"/>
  <c r="AJ25" i="16" s="1"/>
  <c r="AK25" i="16" s="1"/>
  <c r="AL25" i="16" s="1"/>
  <c r="AM25" i="16" s="1"/>
  <c r="AN25" i="16" s="1"/>
  <c r="AO25" i="16" s="1"/>
  <c r="AP25" i="16" s="1"/>
  <c r="AQ25" i="16" s="1"/>
  <c r="AR25" i="16" s="1"/>
  <c r="AS25" i="16" s="1"/>
  <c r="AT25" i="16" s="1"/>
  <c r="AU25" i="16" s="1"/>
  <c r="AV25" i="16" s="1"/>
  <c r="AW25" i="16" s="1"/>
  <c r="AX25" i="16" s="1"/>
  <c r="AY25" i="16" s="1"/>
  <c r="AZ25" i="16" s="1"/>
  <c r="BA25" i="16" s="1"/>
  <c r="BB25" i="16" s="1"/>
  <c r="BC25" i="16" s="1"/>
  <c r="BD25" i="16" s="1"/>
  <c r="BE25" i="16" s="1"/>
  <c r="BG25" i="16" s="1"/>
  <c r="BH25" i="16" s="1"/>
  <c r="BI25" i="16" s="1"/>
  <c r="BJ25" i="16" s="1"/>
  <c r="BK25" i="16" s="1"/>
  <c r="BL25" i="16" s="1"/>
  <c r="BN25" i="16" s="1"/>
  <c r="BO25" i="16" s="1"/>
  <c r="BP25" i="16" s="1"/>
  <c r="BQ25" i="16" s="1"/>
  <c r="BR25" i="16" s="1"/>
  <c r="BS25" i="16" s="1"/>
  <c r="BU25" i="16" s="1"/>
  <c r="BV25" i="16" s="1"/>
  <c r="BW25" i="16" s="1"/>
  <c r="BX25" i="16" s="1"/>
  <c r="BY25" i="16" s="1"/>
  <c r="BZ25" i="16" s="1"/>
  <c r="CB25" i="16" s="1"/>
  <c r="CC25" i="16" s="1"/>
  <c r="CD25" i="16" s="1"/>
  <c r="CE25" i="16" s="1"/>
  <c r="CF25" i="16" s="1"/>
  <c r="CG25" i="16" s="1"/>
  <c r="CI25" i="16" s="1"/>
  <c r="CJ25" i="16" s="1"/>
  <c r="CK25" i="16" s="1"/>
  <c r="CL25" i="16" s="1"/>
  <c r="CM25" i="16" s="1"/>
  <c r="CN25" i="16" s="1"/>
  <c r="CP25" i="16" s="1"/>
  <c r="CQ25" i="16" s="1"/>
  <c r="CR25" i="16" s="1"/>
  <c r="CS25" i="16" s="1"/>
  <c r="CT25" i="16" s="1"/>
  <c r="CU25" i="16" s="1"/>
  <c r="CW25" i="16" s="1"/>
  <c r="CX25" i="16" s="1"/>
  <c r="CY25" i="16" s="1"/>
  <c r="CZ25" i="16" s="1"/>
  <c r="DA25" i="16" s="1"/>
  <c r="DB25" i="16" s="1"/>
  <c r="DD25" i="16" s="1"/>
  <c r="DE25" i="16" s="1"/>
  <c r="DF25" i="16" s="1"/>
  <c r="DG25" i="16" s="1"/>
  <c r="DH25" i="16" s="1"/>
  <c r="DI25" i="16" s="1"/>
  <c r="AX4" i="15"/>
  <c r="BS4" i="15"/>
  <c r="W18" i="15"/>
  <c r="X18" i="15" s="1"/>
  <c r="W22" i="15"/>
  <c r="X22" i="15" s="1"/>
  <c r="C26" i="15"/>
  <c r="I34" i="15"/>
  <c r="J34" i="15" s="1"/>
  <c r="K34" i="15" s="1"/>
  <c r="L34" i="15" s="1"/>
  <c r="M34" i="15" s="1"/>
  <c r="N34" i="15" s="1"/>
  <c r="O34" i="15" s="1"/>
  <c r="P34" i="15" s="1"/>
  <c r="C38" i="15"/>
  <c r="D38" i="15" s="1"/>
  <c r="J42" i="15"/>
  <c r="K42" i="15" s="1"/>
  <c r="L42" i="15" s="1"/>
  <c r="M42" i="15" s="1"/>
  <c r="N42" i="15" s="1"/>
  <c r="O42" i="15" s="1"/>
  <c r="P42" i="15" s="1"/>
  <c r="Z14" i="16"/>
  <c r="AA14" i="16" s="1"/>
  <c r="AO58" i="15"/>
  <c r="J59" i="15" s="1"/>
  <c r="D59" i="15" s="1"/>
  <c r="D60" i="15" s="1"/>
  <c r="AO61" i="15"/>
  <c r="K25" i="15"/>
  <c r="I50" i="15"/>
  <c r="J50" i="15" s="1"/>
  <c r="K50" i="15" s="1"/>
  <c r="L50" i="15" s="1"/>
  <c r="M50" i="15" s="1"/>
  <c r="N50" i="15" s="1"/>
  <c r="O50" i="15" s="1"/>
  <c r="P50" i="15" s="1"/>
  <c r="V59" i="15"/>
  <c r="V60" i="15" s="1"/>
  <c r="G13" i="16"/>
  <c r="F23" i="16"/>
  <c r="Z23" i="16"/>
  <c r="H23" i="16"/>
  <c r="Y23" i="16"/>
  <c r="Y25" i="16" s="1"/>
  <c r="Z25" i="16" s="1"/>
  <c r="AA25" i="16" s="1"/>
  <c r="CG58" i="15"/>
  <c r="P59" i="15" s="1"/>
  <c r="CG62" i="15"/>
  <c r="AQ62" i="15"/>
  <c r="AQ58" i="15"/>
  <c r="L25" i="15"/>
  <c r="P25" i="15"/>
  <c r="E25" i="15" s="1"/>
  <c r="E37" i="15"/>
  <c r="C42" i="15"/>
  <c r="D42" i="15" s="1"/>
  <c r="E42" i="15" s="1"/>
  <c r="V42" i="15"/>
  <c r="W42" i="15" s="1"/>
  <c r="X42" i="15" s="1"/>
  <c r="C54" i="15"/>
  <c r="D54" i="15" s="1"/>
  <c r="E54" i="15" s="1"/>
  <c r="V54" i="15"/>
  <c r="W54" i="15" s="1"/>
  <c r="X54" i="15" s="1"/>
  <c r="I54" i="15"/>
  <c r="J54" i="15" s="1"/>
  <c r="K54" i="15" s="1"/>
  <c r="L54" i="15" s="1"/>
  <c r="M54" i="15" s="1"/>
  <c r="N54" i="15" s="1"/>
  <c r="O54" i="15" s="1"/>
  <c r="P54" i="15" s="1"/>
  <c r="AB60" i="15"/>
  <c r="AC60" i="15" s="1"/>
  <c r="AD60" i="15" s="1"/>
  <c r="AE60" i="15" s="1"/>
  <c r="AF60" i="15" s="1"/>
  <c r="AG60" i="15" s="1"/>
  <c r="AH60" i="15" s="1"/>
  <c r="AI60" i="15" s="1"/>
  <c r="AJ60" i="15" s="1"/>
  <c r="AK60" i="15" s="1"/>
  <c r="X59" i="15"/>
  <c r="G9" i="16"/>
  <c r="G10" i="16" s="1"/>
  <c r="L24" i="16"/>
  <c r="F24" i="16" s="1"/>
  <c r="F25" i="16" s="1"/>
  <c r="N24" i="16"/>
  <c r="P24" i="16"/>
  <c r="R24" i="16"/>
  <c r="T24" i="16"/>
  <c r="V24" i="16"/>
  <c r="J8" i="9"/>
  <c r="K8" i="9"/>
  <c r="L8" i="9"/>
  <c r="M8" i="9"/>
  <c r="M7" i="9"/>
  <c r="L7" i="9"/>
  <c r="K7" i="9"/>
  <c r="J7" i="9"/>
  <c r="C4" i="10"/>
  <c r="C4" i="9"/>
  <c r="C4" i="2"/>
  <c r="C4" i="1"/>
  <c r="P10" i="14" l="1"/>
  <c r="Q10" i="14" s="1"/>
  <c r="R10" i="14" s="1"/>
  <c r="S10" i="14" s="1"/>
  <c r="T10" i="14" s="1"/>
  <c r="U10" i="14" s="1"/>
  <c r="V10" i="14" s="1"/>
  <c r="AC57" i="15"/>
  <c r="AD6" i="15"/>
  <c r="AL60" i="15"/>
  <c r="AM60" i="15" s="1"/>
  <c r="AN60" i="15" s="1"/>
  <c r="AO60" i="15" s="1"/>
  <c r="AP60" i="15" s="1"/>
  <c r="E59" i="15"/>
  <c r="L14" i="15"/>
  <c r="M14" i="15" s="1"/>
  <c r="N14" i="15" s="1"/>
  <c r="O14" i="15" s="1"/>
  <c r="P14" i="15" s="1"/>
  <c r="G24" i="14"/>
  <c r="G25" i="14" s="1"/>
  <c r="H25" i="14" s="1"/>
  <c r="H24" i="16"/>
  <c r="D25" i="15"/>
  <c r="D26" i="15" s="1"/>
  <c r="H14" i="14"/>
  <c r="Z25" i="14"/>
  <c r="AA25" i="14" s="1"/>
  <c r="N25" i="14"/>
  <c r="H10" i="16"/>
  <c r="G14" i="16"/>
  <c r="H14" i="16" s="1"/>
  <c r="E60" i="15"/>
  <c r="R6" i="14"/>
  <c r="S22" i="14"/>
  <c r="S22" i="16"/>
  <c r="R6" i="16"/>
  <c r="K26" i="15"/>
  <c r="L26" i="15" s="1"/>
  <c r="M26" i="15" s="1"/>
  <c r="N26" i="15" s="1"/>
  <c r="O26" i="15" s="1"/>
  <c r="P26" i="15" s="1"/>
  <c r="BP25" i="14"/>
  <c r="BQ25" i="14" s="1"/>
  <c r="BR25" i="14" s="1"/>
  <c r="BS25" i="14" s="1"/>
  <c r="BU25" i="14" s="1"/>
  <c r="BV25" i="14" s="1"/>
  <c r="BW25" i="14" s="1"/>
  <c r="BX25" i="14" s="1"/>
  <c r="BY25" i="14" s="1"/>
  <c r="BZ25" i="14" s="1"/>
  <c r="CB25" i="14" s="1"/>
  <c r="CC25" i="14" s="1"/>
  <c r="CD25" i="14" s="1"/>
  <c r="CE25" i="14" s="1"/>
  <c r="CF25" i="14" s="1"/>
  <c r="CG25" i="14" s="1"/>
  <c r="CI25" i="14" s="1"/>
  <c r="CJ25" i="14" s="1"/>
  <c r="CK25" i="14" s="1"/>
  <c r="CL25" i="14" s="1"/>
  <c r="CM25" i="14" s="1"/>
  <c r="CN25" i="14" s="1"/>
  <c r="CP25" i="14" s="1"/>
  <c r="CQ25" i="14" s="1"/>
  <c r="CR25" i="14" s="1"/>
  <c r="CS25" i="14" s="1"/>
  <c r="CT25" i="14" s="1"/>
  <c r="CU25" i="14" s="1"/>
  <c r="CW25" i="14" s="1"/>
  <c r="CX25" i="14" s="1"/>
  <c r="CY25" i="14" s="1"/>
  <c r="CZ25" i="14" s="1"/>
  <c r="DA25" i="14" s="1"/>
  <c r="DB25" i="14" s="1"/>
  <c r="DD25" i="14" s="1"/>
  <c r="DE25" i="14" s="1"/>
  <c r="DF25" i="14" s="1"/>
  <c r="DG25" i="14" s="1"/>
  <c r="DH25" i="14" s="1"/>
  <c r="DI25" i="14" s="1"/>
  <c r="E26" i="15"/>
  <c r="O18" i="14"/>
  <c r="P18" i="14" s="1"/>
  <c r="Q18" i="14" s="1"/>
  <c r="R18" i="14" s="1"/>
  <c r="S18" i="14" s="1"/>
  <c r="T18" i="14" s="1"/>
  <c r="U18" i="14" s="1"/>
  <c r="V18" i="14" s="1"/>
  <c r="AQ60" i="15"/>
  <c r="AR60" i="15" s="1"/>
  <c r="AS60" i="15" s="1"/>
  <c r="AT60" i="15" s="1"/>
  <c r="AV60" i="15" s="1"/>
  <c r="AW60" i="15" s="1"/>
  <c r="AX60" i="15" s="1"/>
  <c r="AY60" i="15" s="1"/>
  <c r="AZ60" i="15" s="1"/>
  <c r="BA60" i="15" s="1"/>
  <c r="BC60" i="15" s="1"/>
  <c r="BD60" i="15" s="1"/>
  <c r="BE60" i="15" s="1"/>
  <c r="BF60" i="15" s="1"/>
  <c r="BG60" i="15" s="1"/>
  <c r="BH60" i="15" s="1"/>
  <c r="BJ60" i="15" s="1"/>
  <c r="BK60" i="15" s="1"/>
  <c r="BL60" i="15" s="1"/>
  <c r="BM60" i="15" s="1"/>
  <c r="BN60" i="15" s="1"/>
  <c r="BO60" i="15" s="1"/>
  <c r="BQ60" i="15" s="1"/>
  <c r="BR60" i="15" s="1"/>
  <c r="BS60" i="15" s="1"/>
  <c r="BT60" i="15" s="1"/>
  <c r="BU60" i="15" s="1"/>
  <c r="BV60" i="15" s="1"/>
  <c r="BX60" i="15" s="1"/>
  <c r="BY60" i="15" s="1"/>
  <c r="BZ60" i="15" s="1"/>
  <c r="CA60" i="15" s="1"/>
  <c r="CB60" i="15" s="1"/>
  <c r="CC60" i="15" s="1"/>
  <c r="CE60" i="15" s="1"/>
  <c r="CF60" i="15" s="1"/>
  <c r="CG60" i="15" s="1"/>
  <c r="CH60" i="15" s="1"/>
  <c r="CI60" i="15" s="1"/>
  <c r="CJ60" i="15" s="1"/>
  <c r="E30" i="15"/>
  <c r="X60" i="15"/>
  <c r="E38" i="15"/>
  <c r="DJ23" i="14"/>
  <c r="J60" i="15"/>
  <c r="K60" i="15" s="1"/>
  <c r="L60" i="15" s="1"/>
  <c r="M60" i="15" s="1"/>
  <c r="N60" i="15" s="1"/>
  <c r="O60" i="15" s="1"/>
  <c r="P60" i="15" s="1"/>
  <c r="AI22" i="16"/>
  <c r="AJ6" i="16"/>
  <c r="AJ22" i="14"/>
  <c r="AK6" i="14"/>
  <c r="AL6" i="14" s="1"/>
  <c r="G24" i="16"/>
  <c r="G25" i="16" s="1"/>
  <c r="H25" i="16" s="1"/>
  <c r="E34" i="15"/>
  <c r="O25" i="14"/>
  <c r="P25" i="14" s="1"/>
  <c r="Q25" i="14" s="1"/>
  <c r="R25" i="14" s="1"/>
  <c r="S25" i="14" s="1"/>
  <c r="T25" i="14" s="1"/>
  <c r="U25" i="14" s="1"/>
  <c r="V25" i="14" s="1"/>
  <c r="L25" i="16"/>
  <c r="M25" i="16" s="1"/>
  <c r="N25" i="16" s="1"/>
  <c r="O25" i="16" s="1"/>
  <c r="P25" i="16" s="1"/>
  <c r="Q25" i="16" s="1"/>
  <c r="R25" i="16" s="1"/>
  <c r="S25" i="16" s="1"/>
  <c r="T25" i="16" s="1"/>
  <c r="U25" i="16" s="1"/>
  <c r="V25" i="16" s="1"/>
  <c r="AE6" i="15" l="1"/>
  <c r="AD57" i="15"/>
  <c r="AK6" i="16"/>
  <c r="AL6" i="16" s="1"/>
  <c r="AJ22" i="16"/>
  <c r="Q6" i="16"/>
  <c r="R22" i="16"/>
  <c r="Q6" i="14"/>
  <c r="R22" i="14"/>
  <c r="AM6" i="14"/>
  <c r="AL22" i="14"/>
  <c r="AE57" i="15" l="1"/>
  <c r="AF6" i="15"/>
  <c r="Q22" i="14"/>
  <c r="P6" i="14"/>
  <c r="AN6" i="14"/>
  <c r="AM22" i="14"/>
  <c r="Q22" i="16"/>
  <c r="P6" i="16"/>
  <c r="AL22" i="16"/>
  <c r="AM6" i="16"/>
  <c r="AF57" i="15" l="1"/>
  <c r="AG6" i="15"/>
  <c r="AH6" i="15" s="1"/>
  <c r="AN6" i="16"/>
  <c r="AM22" i="16"/>
  <c r="P22" i="14"/>
  <c r="O6" i="14"/>
  <c r="O6" i="16"/>
  <c r="P22" i="16"/>
  <c r="AN22" i="14"/>
  <c r="AO6" i="14"/>
  <c r="AH57" i="15" l="1"/>
  <c r="AI6" i="15"/>
  <c r="AO22" i="14"/>
  <c r="AP6" i="14"/>
  <c r="O22" i="14"/>
  <c r="N6" i="14"/>
  <c r="O22" i="16"/>
  <c r="N6" i="16"/>
  <c r="AO6" i="16"/>
  <c r="AN22" i="16"/>
  <c r="AI57" i="15" l="1"/>
  <c r="AJ6" i="15"/>
  <c r="M6" i="14"/>
  <c r="N22" i="14"/>
  <c r="AP22" i="14"/>
  <c r="AQ6" i="14"/>
  <c r="AO22" i="16"/>
  <c r="AP6" i="16"/>
  <c r="M6" i="16"/>
  <c r="N22" i="16"/>
  <c r="AJ57" i="15" l="1"/>
  <c r="AK6" i="15"/>
  <c r="AP22" i="16"/>
  <c r="AQ6" i="16"/>
  <c r="M22" i="16"/>
  <c r="L6" i="16"/>
  <c r="L22" i="16" s="1"/>
  <c r="AR6" i="14"/>
  <c r="AS6" i="14" s="1"/>
  <c r="AQ22" i="14"/>
  <c r="M22" i="14"/>
  <c r="L6" i="14"/>
  <c r="L22" i="14" s="1"/>
  <c r="AK57" i="15" l="1"/>
  <c r="AL6" i="15"/>
  <c r="AS22" i="14"/>
  <c r="AT6" i="14"/>
  <c r="AQ22" i="16"/>
  <c r="AR6" i="16"/>
  <c r="AS6" i="16" s="1"/>
  <c r="AL57" i="15" l="1"/>
  <c r="AM6" i="15"/>
  <c r="AS22" i="16"/>
  <c r="AT6" i="16"/>
  <c r="AT22" i="14"/>
  <c r="AU6" i="14"/>
  <c r="AM57" i="15" l="1"/>
  <c r="AN6" i="15"/>
  <c r="AO6" i="15" s="1"/>
  <c r="AU22" i="14"/>
  <c r="AV6" i="14"/>
  <c r="AU6" i="16"/>
  <c r="AT22" i="16"/>
  <c r="AO57" i="15" l="1"/>
  <c r="AP6" i="15"/>
  <c r="AW6" i="14"/>
  <c r="AV22" i="14"/>
  <c r="AU22" i="16"/>
  <c r="AV6" i="16"/>
  <c r="AP57" i="15" l="1"/>
  <c r="AQ6" i="15"/>
  <c r="AW6" i="16"/>
  <c r="AV22" i="16"/>
  <c r="AW22" i="14"/>
  <c r="AX6" i="14"/>
  <c r="AQ57" i="15" l="1"/>
  <c r="AR6" i="15"/>
  <c r="AW22" i="16"/>
  <c r="AX6" i="16"/>
  <c r="AY6" i="14"/>
  <c r="AZ6" i="14" s="1"/>
  <c r="AX22" i="14"/>
  <c r="AR57" i="15" l="1"/>
  <c r="AS6" i="15"/>
  <c r="AY6" i="16"/>
  <c r="AZ6" i="16" s="1"/>
  <c r="AX22" i="16"/>
  <c r="AZ22" i="14"/>
  <c r="BA6" i="14"/>
  <c r="AS57" i="15" l="1"/>
  <c r="AT6" i="15"/>
  <c r="BA22" i="14"/>
  <c r="BB6" i="14"/>
  <c r="AZ22" i="16"/>
  <c r="BA6" i="16"/>
  <c r="AT57" i="15" l="1"/>
  <c r="AU6" i="15"/>
  <c r="AV6" i="15" s="1"/>
  <c r="BA22" i="16"/>
  <c r="BB6" i="16"/>
  <c r="BB22" i="14"/>
  <c r="BC6" i="14"/>
  <c r="AW6" i="15" l="1"/>
  <c r="AV57" i="15"/>
  <c r="BB22" i="16"/>
  <c r="BC6" i="16"/>
  <c r="BC22" i="14"/>
  <c r="BD6" i="14"/>
  <c r="AX6" i="15" l="1"/>
  <c r="AW57" i="15"/>
  <c r="BD22" i="14"/>
  <c r="BE6" i="14"/>
  <c r="BC22" i="16"/>
  <c r="BD6" i="16"/>
  <c r="AY6" i="15" l="1"/>
  <c r="AX57" i="15"/>
  <c r="BE22" i="14"/>
  <c r="BF6" i="14"/>
  <c r="BG6" i="14" s="1"/>
  <c r="BD22" i="16"/>
  <c r="BE6" i="16"/>
  <c r="AY57" i="15" l="1"/>
  <c r="AZ6" i="15"/>
  <c r="BE22" i="16"/>
  <c r="BF6" i="16"/>
  <c r="BG6" i="16" s="1"/>
  <c r="BH6" i="14"/>
  <c r="BG22" i="14"/>
  <c r="AZ57" i="15" l="1"/>
  <c r="BA6" i="15"/>
  <c r="BG22" i="16"/>
  <c r="BH6" i="16"/>
  <c r="BH22" i="14"/>
  <c r="BI6" i="14"/>
  <c r="BA57" i="15" l="1"/>
  <c r="BB6" i="15"/>
  <c r="BC6" i="15" s="1"/>
  <c r="BI22" i="14"/>
  <c r="BJ6" i="14"/>
  <c r="BI6" i="16"/>
  <c r="BH22" i="16"/>
  <c r="BC57" i="15" l="1"/>
  <c r="BD6" i="15"/>
  <c r="BK6" i="14"/>
  <c r="BJ22" i="14"/>
  <c r="BI22" i="16"/>
  <c r="BJ6" i="16"/>
  <c r="BE6" i="15" l="1"/>
  <c r="BD57" i="15"/>
  <c r="BK6" i="16"/>
  <c r="BJ22" i="16"/>
  <c r="BK22" i="14"/>
  <c r="BL6" i="14"/>
  <c r="BE57" i="15" l="1"/>
  <c r="BF6" i="15"/>
  <c r="BL22" i="14"/>
  <c r="BM6" i="14"/>
  <c r="BN6" i="14" s="1"/>
  <c r="BK22" i="16"/>
  <c r="BL6" i="16"/>
  <c r="BF57" i="15" l="1"/>
  <c r="BG6" i="15"/>
  <c r="BM6" i="16"/>
  <c r="BN6" i="16" s="1"/>
  <c r="BL22" i="16"/>
  <c r="BN22" i="14"/>
  <c r="BO6" i="14"/>
  <c r="BG57" i="15" l="1"/>
  <c r="BH6" i="15"/>
  <c r="BP6" i="14"/>
  <c r="BO22" i="14"/>
  <c r="BN22" i="16"/>
  <c r="BO6" i="16"/>
  <c r="BH57" i="15" l="1"/>
  <c r="BI6" i="15"/>
  <c r="BJ6" i="15" s="1"/>
  <c r="BP6" i="16"/>
  <c r="BO22" i="16"/>
  <c r="BP22" i="14"/>
  <c r="BQ6" i="14"/>
  <c r="BJ57" i="15" l="1"/>
  <c r="BK6" i="15"/>
  <c r="BQ22" i="14"/>
  <c r="BR6" i="14"/>
  <c r="BQ6" i="16"/>
  <c r="BP22" i="16"/>
  <c r="BK57" i="15" l="1"/>
  <c r="BL6" i="15"/>
  <c r="BR22" i="14"/>
  <c r="BS6" i="14"/>
  <c r="BR6" i="16"/>
  <c r="BQ22" i="16"/>
  <c r="BL57" i="15" l="1"/>
  <c r="BM6" i="15"/>
  <c r="BT6" i="14"/>
  <c r="BU6" i="14" s="1"/>
  <c r="BS22" i="14"/>
  <c r="BR22" i="16"/>
  <c r="BS6" i="16"/>
  <c r="BN6" i="15" l="1"/>
  <c r="BM57" i="15"/>
  <c r="BT6" i="16"/>
  <c r="BU6" i="16" s="1"/>
  <c r="BS22" i="16"/>
  <c r="BU22" i="14"/>
  <c r="BV6" i="14"/>
  <c r="BO6" i="15" l="1"/>
  <c r="BN57" i="15"/>
  <c r="BW6" i="14"/>
  <c r="BV22" i="14"/>
  <c r="BU22" i="16"/>
  <c r="BV6" i="16"/>
  <c r="BO57" i="15" l="1"/>
  <c r="BP6" i="15"/>
  <c r="BQ6" i="15" s="1"/>
  <c r="BW22" i="14"/>
  <c r="BX6" i="14"/>
  <c r="BW6" i="16"/>
  <c r="BV22" i="16"/>
  <c r="BQ57" i="15" l="1"/>
  <c r="BR6" i="15"/>
  <c r="BY6" i="14"/>
  <c r="BX22" i="14"/>
  <c r="BW22" i="16"/>
  <c r="BX6" i="16"/>
  <c r="BR57" i="15" l="1"/>
  <c r="BS6" i="15"/>
  <c r="BY6" i="16"/>
  <c r="BX22" i="16"/>
  <c r="BY22" i="14"/>
  <c r="BZ6" i="14"/>
  <c r="BS57" i="15" l="1"/>
  <c r="BT6" i="15"/>
  <c r="BZ22" i="14"/>
  <c r="CA6" i="14"/>
  <c r="CB6" i="14" s="1"/>
  <c r="BY22" i="16"/>
  <c r="BZ6" i="16"/>
  <c r="BT57" i="15" l="1"/>
  <c r="BU6" i="15"/>
  <c r="CA6" i="16"/>
  <c r="CB6" i="16" s="1"/>
  <c r="BZ22" i="16"/>
  <c r="CB22" i="14"/>
  <c r="CC6" i="14"/>
  <c r="BU57" i="15" l="1"/>
  <c r="BV6" i="15"/>
  <c r="CB22" i="16"/>
  <c r="CC6" i="16"/>
  <c r="CD6" i="14"/>
  <c r="CC22" i="14"/>
  <c r="BV57" i="15" l="1"/>
  <c r="BW6" i="15"/>
  <c r="BX6" i="15" s="1"/>
  <c r="CC22" i="16"/>
  <c r="CD6" i="16"/>
  <c r="CD22" i="14"/>
  <c r="CE6" i="14"/>
  <c r="BY6" i="15" l="1"/>
  <c r="BX57" i="15"/>
  <c r="CE22" i="14"/>
  <c r="CF6" i="14"/>
  <c r="CD22" i="16"/>
  <c r="CE6" i="16"/>
  <c r="BY57" i="15" l="1"/>
  <c r="BZ6" i="15"/>
  <c r="CF22" i="14"/>
  <c r="CG6" i="14"/>
  <c r="CE22" i="16"/>
  <c r="CF6" i="16"/>
  <c r="BZ57" i="15" l="1"/>
  <c r="CA6" i="15"/>
  <c r="CF22" i="16"/>
  <c r="CG6" i="16"/>
  <c r="CG22" i="14"/>
  <c r="CH6" i="14"/>
  <c r="CI6" i="14" s="1"/>
  <c r="CB6" i="15" l="1"/>
  <c r="CA57" i="15"/>
  <c r="CI22" i="14"/>
  <c r="CJ6" i="14"/>
  <c r="CH6" i="16"/>
  <c r="CI6" i="16" s="1"/>
  <c r="CG22" i="16"/>
  <c r="CB57" i="15" l="1"/>
  <c r="CC6" i="15"/>
  <c r="CJ22" i="14"/>
  <c r="CK6" i="14"/>
  <c r="CI22" i="16"/>
  <c r="CJ6" i="16"/>
  <c r="CD6" i="15" l="1"/>
  <c r="CE6" i="15" s="1"/>
  <c r="CC57" i="15"/>
  <c r="CK6" i="16"/>
  <c r="CJ22" i="16"/>
  <c r="CK22" i="14"/>
  <c r="CL6" i="14"/>
  <c r="CE57" i="15" l="1"/>
  <c r="CF6" i="15"/>
  <c r="CK22" i="16"/>
  <c r="CL6" i="16"/>
  <c r="CM6" i="14"/>
  <c r="CL22" i="14"/>
  <c r="CF57" i="15" l="1"/>
  <c r="CG6" i="15"/>
  <c r="CM6" i="16"/>
  <c r="CL22" i="16"/>
  <c r="CN6" i="14"/>
  <c r="CM22" i="14"/>
  <c r="CH6" i="15" l="1"/>
  <c r="CG57" i="15"/>
  <c r="CM22" i="16"/>
  <c r="CN6" i="16"/>
  <c r="CN22" i="14"/>
  <c r="CO6" i="14"/>
  <c r="CP6" i="14" s="1"/>
  <c r="CI6" i="15" l="1"/>
  <c r="CH57" i="15"/>
  <c r="CP22" i="14"/>
  <c r="CQ6" i="14"/>
  <c r="CO6" i="16"/>
  <c r="CP6" i="16" s="1"/>
  <c r="CN22" i="16"/>
  <c r="CJ6" i="15" l="1"/>
  <c r="CJ57" i="15" s="1"/>
  <c r="CI57" i="15"/>
  <c r="CR6" i="14"/>
  <c r="CQ22" i="14"/>
  <c r="CP22" i="16"/>
  <c r="CQ6" i="16"/>
  <c r="CR6" i="16" l="1"/>
  <c r="CQ22" i="16"/>
  <c r="CR22" i="14"/>
  <c r="CS6" i="14"/>
  <c r="CS6" i="16" l="1"/>
  <c r="CR22" i="16"/>
  <c r="CS22" i="14"/>
  <c r="CT6" i="14"/>
  <c r="CT22" i="14" l="1"/>
  <c r="CU6" i="14"/>
  <c r="CU22" i="14" s="1"/>
  <c r="CW22" i="14" s="1"/>
  <c r="CX22" i="14" s="1"/>
  <c r="CY22" i="14" s="1"/>
  <c r="CZ22" i="14" s="1"/>
  <c r="DA22" i="14" s="1"/>
  <c r="DB22" i="14" s="1"/>
  <c r="DD22" i="14" s="1"/>
  <c r="DE22" i="14" s="1"/>
  <c r="DF22" i="14" s="1"/>
  <c r="DG22" i="14" s="1"/>
  <c r="DH22" i="14" s="1"/>
  <c r="DI22" i="14" s="1"/>
  <c r="CS22" i="16"/>
  <c r="CT6" i="16"/>
  <c r="CT22" i="16" l="1"/>
  <c r="CU6" i="16"/>
  <c r="CU22" i="16" s="1"/>
  <c r="CW22" i="16" s="1"/>
  <c r="CX22" i="16" s="1"/>
  <c r="CY22" i="16" s="1"/>
  <c r="CZ22" i="16" s="1"/>
  <c r="DA22" i="16" s="1"/>
  <c r="DB22" i="16" s="1"/>
  <c r="DD22" i="16" s="1"/>
  <c r="DE22" i="16" s="1"/>
  <c r="DF22" i="16" s="1"/>
  <c r="DG22" i="16" s="1"/>
  <c r="DH22" i="16" s="1"/>
  <c r="DI22" i="16" s="1"/>
</calcChain>
</file>

<file path=xl/comments1.xml><?xml version="1.0" encoding="utf-8"?>
<comments xmlns="http://schemas.openxmlformats.org/spreadsheetml/2006/main">
  <authors>
    <author>sgblim</author>
    <author>Jie Hui Ng</author>
  </authors>
  <commentList>
    <comment ref="B7" authorId="0">
      <text>
        <r>
          <rPr>
            <b/>
            <sz val="9"/>
            <color indexed="81"/>
            <rFont val="Tahoma"/>
            <family val="2"/>
          </rPr>
          <t>sgblim:</t>
        </r>
        <r>
          <rPr>
            <sz val="9"/>
            <color indexed="81"/>
            <rFont val="Tahoma"/>
            <family val="2"/>
          </rPr>
          <t xml:space="preserve">
New Seal pack implementation</t>
        </r>
      </text>
    </comment>
    <comment ref="H7" authorId="1">
      <text>
        <r>
          <rPr>
            <b/>
            <sz val="9"/>
            <color indexed="81"/>
            <rFont val="Tahoma"/>
            <family val="2"/>
          </rPr>
          <t>Jie Hui Ng:</t>
        </r>
        <r>
          <rPr>
            <sz val="9"/>
            <color indexed="81"/>
            <rFont val="Tahoma"/>
            <family val="2"/>
          </rPr>
          <t xml:space="preserve">
BIO-CHEM</t>
        </r>
      </text>
    </comment>
    <comment ref="B8" authorId="0">
      <text>
        <r>
          <rPr>
            <b/>
            <sz val="9"/>
            <color indexed="81"/>
            <rFont val="Tahoma"/>
            <family val="2"/>
          </rPr>
          <t>sgblim:</t>
        </r>
        <r>
          <rPr>
            <sz val="9"/>
            <color indexed="81"/>
            <rFont val="Tahoma"/>
            <family val="2"/>
          </rPr>
          <t xml:space="preserve">
New Seal pack implementation</t>
        </r>
      </text>
    </comment>
    <comment ref="G8" authorId="1">
      <text>
        <r>
          <rPr>
            <b/>
            <sz val="9"/>
            <color indexed="81"/>
            <rFont val="Tahoma"/>
            <family val="2"/>
          </rPr>
          <t>Jie Hui Ng:</t>
        </r>
        <r>
          <rPr>
            <sz val="9"/>
            <color indexed="81"/>
            <rFont val="Tahoma"/>
            <family val="2"/>
          </rPr>
          <t xml:space="preserve">
BIO-CHEM</t>
        </r>
      </text>
    </comment>
    <comment ref="H8" authorId="1">
      <text>
        <r>
          <rPr>
            <b/>
            <sz val="9"/>
            <color indexed="81"/>
            <rFont val="Tahoma"/>
            <family val="2"/>
          </rPr>
          <t>Jie Hui Ng:</t>
        </r>
        <r>
          <rPr>
            <sz val="9"/>
            <color indexed="81"/>
            <rFont val="Tahoma"/>
            <family val="2"/>
          </rPr>
          <t xml:space="preserve">
BIO-CHEM</t>
        </r>
      </text>
    </comment>
    <comment ref="I9" authorId="1">
      <text>
        <r>
          <rPr>
            <b/>
            <sz val="9"/>
            <color indexed="81"/>
            <rFont val="Tahoma"/>
            <family val="2"/>
          </rPr>
          <t>Jie Hui Ng:</t>
        </r>
        <r>
          <rPr>
            <sz val="9"/>
            <color indexed="81"/>
            <rFont val="Tahoma"/>
            <family val="2"/>
          </rPr>
          <t xml:space="preserve">
CEI</t>
        </r>
      </text>
    </comment>
    <comment ref="I10" authorId="1">
      <text>
        <r>
          <rPr>
            <b/>
            <sz val="9"/>
            <color indexed="81"/>
            <rFont val="Tahoma"/>
            <family val="2"/>
          </rPr>
          <t>Jie Hui Ng:</t>
        </r>
        <r>
          <rPr>
            <sz val="9"/>
            <color indexed="81"/>
            <rFont val="Tahoma"/>
            <family val="2"/>
          </rPr>
          <t xml:space="preserve">
CEI</t>
        </r>
      </text>
    </comment>
    <comment ref="I15" authorId="1">
      <text>
        <r>
          <rPr>
            <b/>
            <sz val="9"/>
            <color indexed="81"/>
            <rFont val="Tahoma"/>
            <family val="2"/>
          </rPr>
          <t>Jie Hui Ng:</t>
        </r>
        <r>
          <rPr>
            <sz val="9"/>
            <color indexed="81"/>
            <rFont val="Tahoma"/>
            <family val="2"/>
          </rPr>
          <t xml:space="preserve">
CEI</t>
        </r>
      </text>
    </comment>
    <comment ref="I17" authorId="1">
      <text>
        <r>
          <rPr>
            <b/>
            <sz val="9"/>
            <color indexed="81"/>
            <rFont val="Tahoma"/>
            <family val="2"/>
          </rPr>
          <t>Jie Hui Ng:</t>
        </r>
        <r>
          <rPr>
            <sz val="9"/>
            <color indexed="81"/>
            <rFont val="Tahoma"/>
            <family val="2"/>
          </rPr>
          <t xml:space="preserve">
CEI</t>
        </r>
      </text>
    </comment>
    <comment ref="G18" authorId="1">
      <text>
        <r>
          <rPr>
            <b/>
            <sz val="9"/>
            <color indexed="81"/>
            <rFont val="Tahoma"/>
            <family val="2"/>
          </rPr>
          <t>Jie Hui Ng:</t>
        </r>
        <r>
          <rPr>
            <sz val="9"/>
            <color indexed="81"/>
            <rFont val="Tahoma"/>
            <family val="2"/>
          </rPr>
          <t xml:space="preserve">
GTS issue</t>
        </r>
      </text>
    </comment>
    <comment ref="I18" authorId="1">
      <text>
        <r>
          <rPr>
            <b/>
            <sz val="9"/>
            <color indexed="81"/>
            <rFont val="Tahoma"/>
            <family val="2"/>
          </rPr>
          <t>Jie Hui Ng:</t>
        </r>
        <r>
          <rPr>
            <sz val="9"/>
            <color indexed="81"/>
            <rFont val="Tahoma"/>
            <family val="2"/>
          </rPr>
          <t xml:space="preserve">
CEI</t>
        </r>
      </text>
    </comment>
    <comment ref="G19" authorId="1">
      <text>
        <r>
          <rPr>
            <b/>
            <sz val="9"/>
            <color indexed="81"/>
            <rFont val="Tahoma"/>
            <family val="2"/>
          </rPr>
          <t>Jie Hui Ng:</t>
        </r>
        <r>
          <rPr>
            <sz val="9"/>
            <color indexed="81"/>
            <rFont val="Tahoma"/>
            <family val="2"/>
          </rPr>
          <t xml:space="preserve">
GTS issue</t>
        </r>
      </text>
    </comment>
    <comment ref="H19" authorId="1">
      <text>
        <r>
          <rPr>
            <b/>
            <sz val="9"/>
            <color indexed="81"/>
            <rFont val="Tahoma"/>
            <family val="2"/>
          </rPr>
          <t>Jie Hui Ng:</t>
        </r>
        <r>
          <rPr>
            <sz val="9"/>
            <color indexed="81"/>
            <rFont val="Tahoma"/>
            <family val="2"/>
          </rPr>
          <t xml:space="preserve">
GTS issue</t>
        </r>
      </text>
    </comment>
    <comment ref="H20" authorId="1">
      <text>
        <r>
          <rPr>
            <b/>
            <sz val="9"/>
            <color indexed="81"/>
            <rFont val="Tahoma"/>
            <family val="2"/>
          </rPr>
          <t>Jie Hui Ng:</t>
        </r>
        <r>
          <rPr>
            <sz val="9"/>
            <color indexed="81"/>
            <rFont val="Tahoma"/>
            <family val="2"/>
          </rPr>
          <t xml:space="preserve">
GTS issue</t>
        </r>
      </text>
    </comment>
    <comment ref="I22" authorId="1">
      <text>
        <r>
          <rPr>
            <b/>
            <sz val="9"/>
            <color indexed="81"/>
            <rFont val="Tahoma"/>
            <family val="2"/>
          </rPr>
          <t>Jie Hui Ng:</t>
        </r>
        <r>
          <rPr>
            <sz val="9"/>
            <color indexed="81"/>
            <rFont val="Tahoma"/>
            <family val="2"/>
          </rPr>
          <t xml:space="preserve">
CEI</t>
        </r>
      </text>
    </comment>
    <comment ref="I23" authorId="1">
      <text>
        <r>
          <rPr>
            <b/>
            <sz val="9"/>
            <color indexed="81"/>
            <rFont val="Tahoma"/>
            <family val="2"/>
          </rPr>
          <t>Jie Hui Ng:</t>
        </r>
        <r>
          <rPr>
            <sz val="9"/>
            <color indexed="81"/>
            <rFont val="Tahoma"/>
            <family val="2"/>
          </rPr>
          <t xml:space="preserve">
CEI</t>
        </r>
      </text>
    </comment>
    <comment ref="I24" authorId="1">
      <text>
        <r>
          <rPr>
            <b/>
            <sz val="9"/>
            <color indexed="81"/>
            <rFont val="Tahoma"/>
            <family val="2"/>
          </rPr>
          <t>Jie Hui Ng:</t>
        </r>
        <r>
          <rPr>
            <sz val="9"/>
            <color indexed="81"/>
            <rFont val="Tahoma"/>
            <family val="2"/>
          </rPr>
          <t xml:space="preserve">
CEI</t>
        </r>
      </text>
    </comment>
    <comment ref="I26" authorId="1">
      <text>
        <r>
          <rPr>
            <b/>
            <sz val="9"/>
            <color indexed="81"/>
            <rFont val="Tahoma"/>
            <family val="2"/>
          </rPr>
          <t>Jie Hui Ng:</t>
        </r>
        <r>
          <rPr>
            <sz val="9"/>
            <color indexed="81"/>
            <rFont val="Tahoma"/>
            <family val="2"/>
          </rPr>
          <t xml:space="preserve">
CEI</t>
        </r>
      </text>
    </comment>
  </commentList>
</comments>
</file>

<file path=xl/comments2.xml><?xml version="1.0" encoding="utf-8"?>
<comments xmlns="http://schemas.openxmlformats.org/spreadsheetml/2006/main">
  <authors>
    <author>sgblim</author>
    <author>Jie Hui Ng</author>
  </authors>
  <commentList>
    <comment ref="C14" authorId="0">
      <text>
        <r>
          <rPr>
            <b/>
            <sz val="9"/>
            <color indexed="81"/>
            <rFont val="Tahoma"/>
            <family val="2"/>
          </rPr>
          <t>sgblim:</t>
        </r>
        <r>
          <rPr>
            <sz val="9"/>
            <color indexed="81"/>
            <rFont val="Tahoma"/>
            <family val="2"/>
          </rPr>
          <t xml:space="preserve">
CH = Column Heater</t>
        </r>
      </text>
    </comment>
    <comment ref="C15" authorId="0">
      <text>
        <r>
          <rPr>
            <b/>
            <sz val="9"/>
            <color indexed="81"/>
            <rFont val="Tahoma"/>
            <family val="2"/>
          </rPr>
          <t>sgblim:</t>
        </r>
        <r>
          <rPr>
            <sz val="9"/>
            <color indexed="81"/>
            <rFont val="Tahoma"/>
            <family val="2"/>
          </rPr>
          <t xml:space="preserve">
CH/C = 
Column Heater/Cooler</t>
        </r>
      </text>
    </comment>
    <comment ref="C16" authorId="0">
      <text>
        <r>
          <rPr>
            <b/>
            <sz val="9"/>
            <color indexed="81"/>
            <rFont val="Tahoma"/>
            <family val="2"/>
          </rPr>
          <t>sgblim:</t>
        </r>
        <r>
          <rPr>
            <sz val="9"/>
            <color indexed="81"/>
            <rFont val="Tahoma"/>
            <family val="2"/>
          </rPr>
          <t xml:space="preserve">
ACQUITY Arc Bio 30cm Column Heater</t>
        </r>
      </text>
    </comment>
    <comment ref="C17" authorId="0">
      <text>
        <r>
          <rPr>
            <b/>
            <sz val="9"/>
            <color indexed="81"/>
            <rFont val="Tahoma"/>
            <family val="2"/>
          </rPr>
          <t>sgblim:</t>
        </r>
        <r>
          <rPr>
            <sz val="9"/>
            <color indexed="81"/>
            <rFont val="Tahoma"/>
            <family val="2"/>
          </rPr>
          <t xml:space="preserve">
ACQUITY Arc Bio 30cm Col. Heater / Cooler</t>
        </r>
      </text>
    </comment>
    <comment ref="G18" authorId="1">
      <text>
        <r>
          <rPr>
            <b/>
            <sz val="9"/>
            <color indexed="81"/>
            <rFont val="Tahoma"/>
            <charset val="1"/>
          </rPr>
          <t>Jie Hui Ng:</t>
        </r>
        <r>
          <rPr>
            <sz val="9"/>
            <color indexed="81"/>
            <rFont val="Tahoma"/>
            <charset val="1"/>
          </rPr>
          <t xml:space="preserve">
Thermo cool
</t>
        </r>
      </text>
    </comment>
    <comment ref="F19" authorId="1">
      <text>
        <r>
          <rPr>
            <b/>
            <sz val="9"/>
            <color indexed="81"/>
            <rFont val="Tahoma"/>
            <family val="2"/>
          </rPr>
          <t>Jie Hui Ng:</t>
        </r>
        <r>
          <rPr>
            <sz val="9"/>
            <color indexed="81"/>
            <rFont val="Tahoma"/>
            <family val="2"/>
          </rPr>
          <t xml:space="preserve">
Thermo Cool</t>
        </r>
      </text>
    </comment>
    <comment ref="G19" authorId="1">
      <text>
        <r>
          <rPr>
            <b/>
            <sz val="9"/>
            <color indexed="81"/>
            <rFont val="Tahoma"/>
            <family val="2"/>
          </rPr>
          <t>Jie Hui Ng:</t>
        </r>
        <r>
          <rPr>
            <sz val="9"/>
            <color indexed="81"/>
            <rFont val="Tahoma"/>
            <family val="2"/>
          </rPr>
          <t xml:space="preserve">
Thermo Cool</t>
        </r>
      </text>
    </comment>
    <comment ref="G20" authorId="1">
      <text>
        <r>
          <rPr>
            <b/>
            <sz val="9"/>
            <color indexed="81"/>
            <rFont val="Tahoma"/>
            <charset val="1"/>
          </rPr>
          <t>Jie Hui Ng:</t>
        </r>
        <r>
          <rPr>
            <sz val="9"/>
            <color indexed="81"/>
            <rFont val="Tahoma"/>
            <charset val="1"/>
          </rPr>
          <t xml:space="preserve">
Thermo cool</t>
        </r>
      </text>
    </comment>
    <comment ref="H31" authorId="1">
      <text>
        <r>
          <rPr>
            <b/>
            <sz val="9"/>
            <color indexed="81"/>
            <rFont val="Tahoma"/>
            <charset val="1"/>
          </rPr>
          <t>Jie Hui Ng:</t>
        </r>
        <r>
          <rPr>
            <sz val="9"/>
            <color indexed="81"/>
            <rFont val="Tahoma"/>
            <charset val="1"/>
          </rPr>
          <t xml:space="preserve">
16U ETD 18 Jan</t>
        </r>
      </text>
    </comment>
    <comment ref="H32" authorId="1">
      <text>
        <r>
          <rPr>
            <b/>
            <sz val="9"/>
            <color indexed="81"/>
            <rFont val="Tahoma"/>
            <charset val="1"/>
          </rPr>
          <t>Jie Hui Ng:</t>
        </r>
        <r>
          <rPr>
            <sz val="9"/>
            <color indexed="81"/>
            <rFont val="Tahoma"/>
            <charset val="1"/>
          </rPr>
          <t xml:space="preserve">
32U OK
16U ETD 18 Jan</t>
        </r>
      </text>
    </comment>
    <comment ref="F37" authorId="1">
      <text>
        <r>
          <rPr>
            <b/>
            <sz val="9"/>
            <color indexed="81"/>
            <rFont val="Tahoma"/>
            <charset val="1"/>
          </rPr>
          <t>Jie Hui Ng:</t>
        </r>
        <r>
          <rPr>
            <sz val="9"/>
            <color indexed="81"/>
            <rFont val="Tahoma"/>
            <charset val="1"/>
          </rPr>
          <t xml:space="preserve">
9u ETD 4 Jan
1u ETD TBA, rejected due to Fail function </t>
        </r>
      </text>
    </comment>
    <comment ref="I39" authorId="1">
      <text>
        <r>
          <rPr>
            <b/>
            <sz val="9"/>
            <color indexed="81"/>
            <rFont val="Tahoma"/>
            <charset val="1"/>
          </rPr>
          <t>Jie Hui Ng:</t>
        </r>
        <r>
          <rPr>
            <sz val="9"/>
            <color indexed="81"/>
            <rFont val="Tahoma"/>
            <charset val="1"/>
          </rPr>
          <t xml:space="preserve">
6u ETD 23-Jan
16u ETD 27-Feb</t>
        </r>
      </text>
    </comment>
  </commentList>
</comments>
</file>

<file path=xl/comments3.xml><?xml version="1.0" encoding="utf-8"?>
<comments xmlns="http://schemas.openxmlformats.org/spreadsheetml/2006/main">
  <authors>
    <author>Jie Hui Ng</author>
  </authors>
  <commentList>
    <comment ref="D6" authorId="0">
      <text>
        <r>
          <rPr>
            <b/>
            <sz val="9"/>
            <color indexed="81"/>
            <rFont val="Tahoma"/>
            <family val="2"/>
          </rPr>
          <t>Jie Hui Ng:</t>
        </r>
        <r>
          <rPr>
            <sz val="9"/>
            <color indexed="81"/>
            <rFont val="Tahoma"/>
            <family val="2"/>
          </rPr>
          <t xml:space="preserve">
Quarterly amt</t>
        </r>
      </text>
    </comment>
  </commentList>
</comments>
</file>

<file path=xl/comments4.xml><?xml version="1.0" encoding="utf-8"?>
<comments xmlns="http://schemas.openxmlformats.org/spreadsheetml/2006/main">
  <authors>
    <author>Niu Niu</author>
    <author>Amy Xu Xia Jie</author>
  </authors>
  <commentList>
    <comment ref="BB8" authorId="0">
      <text>
        <r>
          <rPr>
            <b/>
            <sz val="9"/>
            <color indexed="81"/>
            <rFont val="Tahoma"/>
            <family val="2"/>
          </rPr>
          <t>15u passed &amp; packed.
1u failed, troubleshooting. The rest of 3ets are either reject or on-hold due by QA due to not match set during TMD implementation.</t>
        </r>
        <r>
          <rPr>
            <sz val="9"/>
            <color indexed="81"/>
            <rFont val="Tahoma"/>
            <family val="2"/>
          </rPr>
          <t xml:space="preserve">
</t>
        </r>
      </text>
    </comment>
    <comment ref="BP8" authorId="0">
      <text>
        <r>
          <rPr>
            <b/>
            <sz val="9"/>
            <color indexed="81"/>
            <rFont val="Tahoma"/>
            <family val="2"/>
          </rPr>
          <t>11/08: 10u pushed to wk 11/21 due to GPV received late.</t>
        </r>
      </text>
    </comment>
    <comment ref="CK13" authorId="0">
      <text>
        <r>
          <rPr>
            <sz val="9"/>
            <color indexed="81"/>
            <rFont val="Tahoma"/>
            <family val="2"/>
          </rPr>
          <t xml:space="preserve">- some headcount on medical leave.
</t>
        </r>
      </text>
    </comment>
    <comment ref="BI16" authorId="0">
      <text>
        <r>
          <rPr>
            <b/>
            <sz val="9"/>
            <color indexed="81"/>
            <rFont val="Tahoma"/>
            <family val="2"/>
          </rPr>
          <t>4sets have materials.</t>
        </r>
        <r>
          <rPr>
            <sz val="9"/>
            <color indexed="81"/>
            <rFont val="Tahoma"/>
            <family val="2"/>
          </rPr>
          <t xml:space="preserve">
</t>
        </r>
      </text>
    </comment>
    <comment ref="N28" authorId="0">
      <text>
        <r>
          <rPr>
            <b/>
            <sz val="9"/>
            <color indexed="81"/>
            <rFont val="Tahoma"/>
            <family val="2"/>
          </rPr>
          <t xml:space="preserve">afternoon time.
</t>
        </r>
        <r>
          <rPr>
            <sz val="9"/>
            <color indexed="81"/>
            <rFont val="Tahoma"/>
            <family val="2"/>
          </rPr>
          <t xml:space="preserve">
</t>
        </r>
      </text>
    </comment>
    <comment ref="O28" authorId="0">
      <text>
        <r>
          <rPr>
            <b/>
            <sz val="9"/>
            <color indexed="81"/>
            <rFont val="Tahoma"/>
            <family val="2"/>
          </rPr>
          <t>after lunch time.</t>
        </r>
        <r>
          <rPr>
            <sz val="9"/>
            <color indexed="81"/>
            <rFont val="Tahoma"/>
            <family val="2"/>
          </rPr>
          <t xml:space="preserve">
</t>
        </r>
      </text>
    </comment>
    <comment ref="P28" authorId="1">
      <text>
        <r>
          <rPr>
            <b/>
            <sz val="9"/>
            <color indexed="81"/>
            <rFont val="Tahoma"/>
            <family val="2"/>
          </rPr>
          <t>Amy Xu Xia Jie:</t>
        </r>
        <r>
          <rPr>
            <sz val="9"/>
            <color indexed="81"/>
            <rFont val="Tahoma"/>
            <family val="2"/>
          </rPr>
          <t xml:space="preserve">
Lunch time
</t>
        </r>
      </text>
    </comment>
    <comment ref="Q28" authorId="1">
      <text>
        <r>
          <rPr>
            <b/>
            <sz val="9"/>
            <color indexed="81"/>
            <rFont val="Tahoma"/>
            <family val="2"/>
          </rPr>
          <t>Amy Xu Xia 
150pcs received on 22-Nov</t>
        </r>
      </text>
    </comment>
  </commentList>
</comments>
</file>

<file path=xl/comments5.xml><?xml version="1.0" encoding="utf-8"?>
<comments xmlns="http://schemas.openxmlformats.org/spreadsheetml/2006/main">
  <authors>
    <author>Niu Niu</author>
    <author>Amy Xu Xia Jie</author>
  </authors>
  <commentList>
    <comment ref="BL4" authorId="0">
      <text>
        <r>
          <rPr>
            <b/>
            <sz val="9"/>
            <color indexed="81"/>
            <rFont val="Tahoma"/>
            <family val="2"/>
          </rPr>
          <t>short of 55pcs of Switch. To be convered by alternate part.</t>
        </r>
        <r>
          <rPr>
            <sz val="9"/>
            <color indexed="81"/>
            <rFont val="Tahoma"/>
            <family val="2"/>
          </rPr>
          <t xml:space="preserve">
</t>
        </r>
      </text>
    </comment>
    <comment ref="AS6" authorId="0">
      <text>
        <r>
          <rPr>
            <b/>
            <sz val="9"/>
            <color indexed="81"/>
            <rFont val="Tahoma"/>
            <family val="2"/>
          </rPr>
          <t>built Qty based on 13-Nov CTB.</t>
        </r>
        <r>
          <rPr>
            <sz val="9"/>
            <color indexed="81"/>
            <rFont val="Tahoma"/>
            <family val="2"/>
          </rPr>
          <t xml:space="preserve">
</t>
        </r>
      </text>
    </comment>
    <comment ref="AX6" authorId="0">
      <text>
        <r>
          <rPr>
            <b/>
            <sz val="9"/>
            <color indexed="81"/>
            <rFont val="Tahoma"/>
            <family val="2"/>
          </rPr>
          <t>including TUV, PDA, eLambda pulled in CTB</t>
        </r>
        <r>
          <rPr>
            <sz val="9"/>
            <color indexed="81"/>
            <rFont val="Tahoma"/>
            <family val="2"/>
          </rPr>
          <t xml:space="preserve">
</t>
        </r>
      </text>
    </comment>
    <comment ref="BZ12" authorId="0">
      <text>
        <r>
          <rPr>
            <b/>
            <sz val="9"/>
            <color indexed="81"/>
            <rFont val="Tahoma"/>
            <family val="2"/>
          </rPr>
          <t xml:space="preserve">utilize capacity to build 5u for optic bench TMD - urgent evaluation. </t>
        </r>
      </text>
    </comment>
    <comment ref="BS16" authorId="0">
      <text>
        <r>
          <rPr>
            <b/>
            <sz val="9"/>
            <color indexed="81"/>
            <rFont val="Tahoma"/>
            <family val="2"/>
          </rPr>
          <t>16u wait for next lot of Sensata Switch or use next 300pcs of alternate part. ETA 7-Dec PM time.</t>
        </r>
        <r>
          <rPr>
            <sz val="9"/>
            <color indexed="81"/>
            <rFont val="Tahoma"/>
            <family val="2"/>
          </rPr>
          <t xml:space="preserve">
</t>
        </r>
      </text>
    </comment>
    <comment ref="AL21" authorId="0">
      <text>
        <r>
          <rPr>
            <b/>
            <sz val="9"/>
            <color indexed="81"/>
            <rFont val="Tahoma"/>
            <family val="2"/>
          </rPr>
          <t>impacted by MRPC fitting quality issue.</t>
        </r>
        <r>
          <rPr>
            <sz val="9"/>
            <color indexed="81"/>
            <rFont val="Tahoma"/>
            <family val="2"/>
          </rPr>
          <t xml:space="preserve">
</t>
        </r>
      </text>
    </comment>
    <comment ref="BS24" authorId="0">
      <text>
        <r>
          <rPr>
            <b/>
            <sz val="9"/>
            <color indexed="81"/>
            <rFont val="Tahoma"/>
            <family val="2"/>
          </rPr>
          <t xml:space="preserve">8u wait for next lot of Sensata Switch or use next 300pcs of alternate PN, ETA 7-Dec PM time.
12u adjusted to 19-Dec as 2487 has OH materials to build </t>
        </r>
        <r>
          <rPr>
            <sz val="9"/>
            <color indexed="81"/>
            <rFont val="Tahoma"/>
            <family val="2"/>
          </rPr>
          <t xml:space="preserve">
</t>
        </r>
      </text>
    </comment>
    <comment ref="BZ24" authorId="0">
      <text>
        <r>
          <rPr>
            <b/>
            <sz val="9"/>
            <color indexed="81"/>
            <rFont val="Tahoma"/>
            <family val="2"/>
          </rPr>
          <t>12u from wk 12-Dec to 19-Dec after swap with 2487.</t>
        </r>
        <r>
          <rPr>
            <sz val="9"/>
            <color indexed="81"/>
            <rFont val="Tahoma"/>
            <family val="2"/>
          </rPr>
          <t xml:space="preserve">
</t>
        </r>
      </text>
    </comment>
    <comment ref="BS28" authorId="0">
      <text>
        <r>
          <rPr>
            <b/>
            <sz val="9"/>
            <color indexed="81"/>
            <rFont val="Tahoma"/>
            <family val="2"/>
          </rPr>
          <t>original 24u, revised to 19u as 5u pushed out to give way to 2487. 
19u wait for next lot of Sensata Switch or use next 300pcs of alternate PN, ETA 7-Dec PM time.</t>
        </r>
        <r>
          <rPr>
            <sz val="9"/>
            <color indexed="81"/>
            <rFont val="Tahoma"/>
            <family val="2"/>
          </rPr>
          <t xml:space="preserve">
</t>
        </r>
      </text>
    </comment>
    <comment ref="N32" authorId="0">
      <text>
        <r>
          <rPr>
            <b/>
            <sz val="9"/>
            <color indexed="81"/>
            <rFont val="Tahoma"/>
            <family val="2"/>
          </rPr>
          <t>including 19u pulled in frm Jan.</t>
        </r>
        <r>
          <rPr>
            <sz val="9"/>
            <color indexed="81"/>
            <rFont val="Tahoma"/>
            <family val="2"/>
          </rPr>
          <t xml:space="preserve">
</t>
        </r>
      </text>
    </comment>
    <comment ref="AQ32" authorId="0">
      <text>
        <r>
          <rPr>
            <b/>
            <sz val="9"/>
            <color indexed="81"/>
            <rFont val="Tahoma"/>
            <family val="2"/>
          </rPr>
          <t>FA control build that needed Waters SQE sign off first.</t>
        </r>
        <r>
          <rPr>
            <sz val="9"/>
            <color indexed="81"/>
            <rFont val="Tahoma"/>
            <family val="2"/>
          </rPr>
          <t xml:space="preserve">
</t>
        </r>
      </text>
    </comment>
    <comment ref="BS32" authorId="0">
      <text>
        <r>
          <rPr>
            <b/>
            <sz val="9"/>
            <color indexed="81"/>
            <rFont val="Tahoma"/>
            <family val="2"/>
          </rPr>
          <t>12u + 5u pulled in frm 12-Dec &amp; 2-Jan, CTB on-hand.</t>
        </r>
        <r>
          <rPr>
            <sz val="9"/>
            <color indexed="81"/>
            <rFont val="Tahoma"/>
            <family val="2"/>
          </rPr>
          <t xml:space="preserve">
</t>
        </r>
      </text>
    </comment>
    <comment ref="CG32" authorId="0">
      <text>
        <r>
          <rPr>
            <b/>
            <sz val="9"/>
            <color indexed="81"/>
            <rFont val="Tahoma"/>
            <family val="2"/>
          </rPr>
          <t xml:space="preserve">14u pulled in frm Jan 2-Jan to 26-Dec.
12u pulled in frm 16-Jan to 2-Jan then to 31-Dec.
</t>
        </r>
      </text>
    </comment>
    <comment ref="AQ36" authorId="0">
      <text>
        <r>
          <rPr>
            <b/>
            <sz val="9"/>
            <color indexed="81"/>
            <rFont val="Tahoma"/>
            <family val="2"/>
          </rPr>
          <t xml:space="preserve">additional 30sets CTB. </t>
        </r>
      </text>
    </comment>
    <comment ref="AL37" authorId="0">
      <text>
        <r>
          <rPr>
            <b/>
            <sz val="9"/>
            <color indexed="81"/>
            <rFont val="Tahoma"/>
            <family val="2"/>
          </rPr>
          <t xml:space="preserve">impact from MPRC fitting issue. </t>
        </r>
        <r>
          <rPr>
            <sz val="9"/>
            <color indexed="81"/>
            <rFont val="Tahoma"/>
            <family val="2"/>
          </rPr>
          <t xml:space="preserve">
</t>
        </r>
      </text>
    </comment>
    <comment ref="BG37" authorId="0">
      <text>
        <r>
          <rPr>
            <b/>
            <sz val="9"/>
            <color indexed="81"/>
            <rFont val="Tahoma"/>
            <family val="2"/>
          </rPr>
          <t>from WIP</t>
        </r>
        <r>
          <rPr>
            <sz val="9"/>
            <color indexed="81"/>
            <rFont val="Tahoma"/>
            <family val="2"/>
          </rPr>
          <t xml:space="preserve">
</t>
        </r>
      </text>
    </comment>
    <comment ref="AQ40" authorId="0">
      <text>
        <r>
          <rPr>
            <b/>
            <sz val="9"/>
            <color indexed="81"/>
            <rFont val="Tahoma"/>
            <family val="2"/>
          </rPr>
          <t>additional 8sets CTB.</t>
        </r>
        <r>
          <rPr>
            <sz val="9"/>
            <color indexed="81"/>
            <rFont val="Tahoma"/>
            <family val="2"/>
          </rPr>
          <t xml:space="preserve">
</t>
        </r>
      </text>
    </comment>
    <comment ref="AL41" authorId="0">
      <text>
        <r>
          <rPr>
            <b/>
            <sz val="9"/>
            <color indexed="81"/>
            <rFont val="Tahoma"/>
            <family val="2"/>
          </rPr>
          <t xml:space="preserve">impact from MRPC fitting issue. </t>
        </r>
        <r>
          <rPr>
            <sz val="9"/>
            <color indexed="81"/>
            <rFont val="Tahoma"/>
            <family val="2"/>
          </rPr>
          <t xml:space="preserve">
</t>
        </r>
      </text>
    </comment>
    <comment ref="AQ44" authorId="0">
      <text>
        <r>
          <rPr>
            <b/>
            <sz val="9"/>
            <color indexed="81"/>
            <rFont val="Tahoma"/>
            <family val="2"/>
          </rPr>
          <t>additional 16sets CTB.</t>
        </r>
        <r>
          <rPr>
            <sz val="9"/>
            <color indexed="81"/>
            <rFont val="Tahoma"/>
            <family val="2"/>
          </rPr>
          <t xml:space="preserve">
</t>
        </r>
      </text>
    </comment>
    <comment ref="BE44" authorId="1">
      <text>
        <r>
          <rPr>
            <b/>
            <sz val="9"/>
            <color indexed="81"/>
            <rFont val="Tahoma"/>
            <family val="2"/>
          </rPr>
          <t>Amy Xu Xia Jie:</t>
        </r>
        <r>
          <rPr>
            <sz val="9"/>
            <color indexed="81"/>
            <rFont val="Tahoma"/>
            <family val="2"/>
          </rPr>
          <t xml:space="preserve">
8u pull in from 5 Dec to 28 Nov for tester validation . Push out 8u 5032 from 28 Nov to 5 Dec</t>
        </r>
      </text>
    </comment>
    <comment ref="AL45" authorId="0">
      <text>
        <r>
          <rPr>
            <b/>
            <sz val="9"/>
            <color indexed="81"/>
            <rFont val="Tahoma"/>
            <family val="2"/>
          </rPr>
          <t>impacted by MRPC fitting quality issue.</t>
        </r>
        <r>
          <rPr>
            <sz val="9"/>
            <color indexed="81"/>
            <rFont val="Tahoma"/>
            <family val="2"/>
          </rPr>
          <t xml:space="preserve">
</t>
        </r>
      </text>
    </comment>
    <comment ref="BE45" authorId="0">
      <text>
        <r>
          <rPr>
            <sz val="9"/>
            <color indexed="81"/>
            <rFont val="Tahoma"/>
            <family val="2"/>
          </rPr>
          <t xml:space="preserve">8u assy completed since 11/26. Waiting for Eric's return to office on 11/28 to put to testers.
</t>
        </r>
      </text>
    </comment>
    <comment ref="BZ50" authorId="0">
      <text>
        <r>
          <rPr>
            <b/>
            <sz val="9"/>
            <color indexed="81"/>
            <rFont val="Tahoma"/>
            <family val="2"/>
          </rPr>
          <t>1u not yet pass drift test at final test.</t>
        </r>
      </text>
    </comment>
    <comment ref="K59" authorId="1">
      <text>
        <r>
          <rPr>
            <b/>
            <sz val="9"/>
            <color indexed="81"/>
            <rFont val="Tahoma"/>
            <family val="2"/>
          </rPr>
          <t>Amy Xu Xia Jie:</t>
        </r>
        <r>
          <rPr>
            <sz val="9"/>
            <color indexed="81"/>
            <rFont val="Tahoma"/>
            <family val="2"/>
          </rPr>
          <t xml:space="preserve">
340 -Internal
</t>
        </r>
      </text>
    </comment>
    <comment ref="L59" authorId="1">
      <text>
        <r>
          <rPr>
            <b/>
            <sz val="9"/>
            <color indexed="81"/>
            <rFont val="Tahoma"/>
            <family val="2"/>
          </rPr>
          <t>Amy Xu Xia Jie:</t>
        </r>
        <r>
          <rPr>
            <sz val="9"/>
            <color indexed="81"/>
            <rFont val="Tahoma"/>
            <family val="2"/>
          </rPr>
          <t xml:space="preserve">
Internal weekly 300</t>
        </r>
      </text>
    </comment>
    <comment ref="C64" authorId="1">
      <text>
        <r>
          <rPr>
            <b/>
            <sz val="9"/>
            <color indexed="81"/>
            <rFont val="Tahoma"/>
            <family val="2"/>
          </rPr>
          <t>Amy Xu Xia Jie:</t>
        </r>
        <r>
          <rPr>
            <sz val="9"/>
            <color indexed="81"/>
            <rFont val="Tahoma"/>
            <family val="2"/>
          </rPr>
          <t xml:space="preserve">
Receive at lunch time
</t>
        </r>
      </text>
    </comment>
    <comment ref="D64" authorId="1">
      <text>
        <r>
          <rPr>
            <b/>
            <sz val="9"/>
            <color indexed="81"/>
            <rFont val="Tahoma"/>
            <family val="2"/>
          </rPr>
          <t>Amy Xu Xia Jie:</t>
        </r>
        <r>
          <rPr>
            <sz val="9"/>
            <color indexed="81"/>
            <rFont val="Tahoma"/>
            <family val="2"/>
          </rPr>
          <t xml:space="preserve">
Receive at lunch time</t>
        </r>
      </text>
    </comment>
    <comment ref="E64" authorId="1">
      <text>
        <r>
          <rPr>
            <b/>
            <sz val="9"/>
            <color indexed="81"/>
            <rFont val="Tahoma"/>
            <family val="2"/>
          </rPr>
          <t>Amy Xu Xia Jie:</t>
        </r>
        <r>
          <rPr>
            <sz val="9"/>
            <color indexed="81"/>
            <rFont val="Tahoma"/>
            <family val="2"/>
          </rPr>
          <t xml:space="preserve">
from CMTi/Waters under TMD
</t>
        </r>
      </text>
    </comment>
  </commentList>
</comments>
</file>

<file path=xl/comments6.xml><?xml version="1.0" encoding="utf-8"?>
<comments xmlns="http://schemas.openxmlformats.org/spreadsheetml/2006/main">
  <authors>
    <author>Niu Niu</author>
    <author>Amy Xu Xia Jie</author>
  </authors>
  <commentList>
    <comment ref="DF8" authorId="0">
      <text>
        <r>
          <rPr>
            <b/>
            <sz val="9"/>
            <color indexed="81"/>
            <rFont val="Tahoma"/>
            <family val="2"/>
          </rPr>
          <t>14-Dec: Waters swaps 50u frm 506 to 505.</t>
        </r>
      </text>
    </comment>
    <comment ref="BR9" authorId="1">
      <text>
        <r>
          <rPr>
            <b/>
            <sz val="9"/>
            <color indexed="81"/>
            <rFont val="Tahoma"/>
            <family val="2"/>
          </rPr>
          <t>Amy Xu Xia Jie:</t>
        </r>
        <r>
          <rPr>
            <sz val="9"/>
            <color indexed="81"/>
            <rFont val="Tahoma"/>
            <family val="2"/>
          </rPr>
          <t xml:space="preserve">
9 on hold due to pump tray test failed.
Pump tray test low yield start from 14 Nov</t>
        </r>
      </text>
    </comment>
    <comment ref="BW9" authorId="1">
      <text>
        <r>
          <rPr>
            <b/>
            <sz val="9"/>
            <color indexed="81"/>
            <rFont val="Tahoma"/>
            <family val="2"/>
          </rPr>
          <t>Amy Xu Xia Jie:</t>
        </r>
        <r>
          <rPr>
            <sz val="9"/>
            <color indexed="81"/>
            <rFont val="Tahoma"/>
            <family val="2"/>
          </rPr>
          <t xml:space="preserve">
9u rework planned to 28th Nov</t>
        </r>
      </text>
    </comment>
    <comment ref="CB9" authorId="0">
      <text>
        <r>
          <rPr>
            <b/>
            <sz val="9"/>
            <color indexed="81"/>
            <rFont val="Tahoma"/>
            <family val="2"/>
          </rPr>
          <t>waiting for Waters to sign off rework instruction.</t>
        </r>
        <r>
          <rPr>
            <sz val="9"/>
            <color indexed="81"/>
            <rFont val="Tahoma"/>
            <family val="2"/>
          </rPr>
          <t xml:space="preserve">
</t>
        </r>
      </text>
    </comment>
    <comment ref="CD9" authorId="0">
      <text>
        <r>
          <rPr>
            <sz val="9"/>
            <color indexed="81"/>
            <rFont val="Tahoma"/>
            <family val="2"/>
          </rPr>
          <t xml:space="preserve">pending Rework Instruction approval by WPPL Eng &amp; QA.
</t>
        </r>
      </text>
    </comment>
    <comment ref="CF9" authorId="0">
      <text>
        <r>
          <rPr>
            <b/>
            <sz val="9"/>
            <color indexed="81"/>
            <rFont val="Tahoma"/>
            <family val="2"/>
          </rPr>
          <t>remaining 7u rework in progress after finalized rework instruction and training done.</t>
        </r>
        <r>
          <rPr>
            <sz val="9"/>
            <color indexed="81"/>
            <rFont val="Tahoma"/>
            <family val="2"/>
          </rPr>
          <t xml:space="preserve">
</t>
        </r>
      </text>
    </comment>
    <comment ref="CR9" authorId="0">
      <text>
        <r>
          <rPr>
            <b/>
            <sz val="9"/>
            <color indexed="81"/>
            <rFont val="Tahoma"/>
            <family val="2"/>
          </rPr>
          <t>9 units have not passed final test as of 10AM count. Impact from carry over failures.</t>
        </r>
        <r>
          <rPr>
            <sz val="9"/>
            <color indexed="81"/>
            <rFont val="Tahoma"/>
            <family val="2"/>
          </rPr>
          <t xml:space="preserve">
</t>
        </r>
      </text>
    </comment>
    <comment ref="CY9" authorId="0">
      <text>
        <r>
          <rPr>
            <sz val="9"/>
            <color indexed="81"/>
            <rFont val="Tahoma"/>
            <family val="2"/>
          </rPr>
          <t xml:space="preserve">estimate abt 15u would need time until 21-Dec due to some HC on sick leave.
Managed to reduce gap to 5u.
</t>
        </r>
      </text>
    </comment>
    <comment ref="BP10" authorId="0">
      <text>
        <r>
          <rPr>
            <sz val="9"/>
            <color indexed="81"/>
            <rFont val="Tahoma"/>
            <family val="2"/>
          </rPr>
          <t>8u not yet passed final test.
To be recovered on 16-Nov.</t>
        </r>
      </text>
    </comment>
    <comment ref="DF12" authorId="0">
      <text>
        <r>
          <rPr>
            <b/>
            <sz val="9"/>
            <color indexed="81"/>
            <rFont val="Tahoma"/>
            <family val="2"/>
          </rPr>
          <t>swap with 505.</t>
        </r>
        <r>
          <rPr>
            <sz val="9"/>
            <color indexed="81"/>
            <rFont val="Tahoma"/>
            <family val="2"/>
          </rPr>
          <t xml:space="preserve">
</t>
        </r>
      </text>
    </comment>
    <comment ref="BW13" authorId="1">
      <text>
        <r>
          <rPr>
            <b/>
            <sz val="9"/>
            <color indexed="81"/>
            <rFont val="Tahoma"/>
            <family val="2"/>
          </rPr>
          <t>Amy Xu Xia Jie:</t>
        </r>
        <r>
          <rPr>
            <sz val="9"/>
            <color indexed="81"/>
            <rFont val="Tahoma"/>
            <family val="2"/>
          </rPr>
          <t xml:space="preserve">
37pcs miss due to pump tray test low yeild with DJ instrument part</t>
        </r>
      </text>
    </comment>
    <comment ref="CD13" authorId="0">
      <text>
        <r>
          <rPr>
            <sz val="9"/>
            <color indexed="81"/>
            <rFont val="Tahoma"/>
            <family val="2"/>
          </rPr>
          <t xml:space="preserve">3u cancelled due to Box supplier did not deliver shipping box and did not alert Flex.
</t>
        </r>
      </text>
    </comment>
    <comment ref="CK13" authorId="0">
      <text>
        <r>
          <rPr>
            <sz val="9"/>
            <color indexed="81"/>
            <rFont val="Tahoma"/>
            <family val="2"/>
          </rPr>
          <t xml:space="preserve">- some headcount on medical leave.
- slow down of build than expected with handling of 9u of 186269505 in rework.
</t>
        </r>
      </text>
    </comment>
    <comment ref="CR13" authorId="0">
      <text>
        <r>
          <rPr>
            <b/>
            <sz val="9"/>
            <color indexed="81"/>
            <rFont val="Tahoma"/>
            <family val="2"/>
          </rPr>
          <t>impact from carry over failures.</t>
        </r>
        <r>
          <rPr>
            <sz val="9"/>
            <color indexed="81"/>
            <rFont val="Tahoma"/>
            <family val="2"/>
          </rPr>
          <t xml:space="preserve">
</t>
        </r>
      </text>
    </comment>
    <comment ref="BI14" authorId="0">
      <text>
        <r>
          <rPr>
            <b/>
            <sz val="9"/>
            <color indexed="81"/>
            <rFont val="Tahoma"/>
            <family val="2"/>
          </rPr>
          <t>18u to be recovered on 9-Nov shipment: still in testing due to no HC willing to OT during holiday period.</t>
        </r>
        <r>
          <rPr>
            <sz val="9"/>
            <color indexed="81"/>
            <rFont val="Tahoma"/>
            <family val="2"/>
          </rPr>
          <t xml:space="preserve">
</t>
        </r>
      </text>
    </comment>
    <comment ref="CY14" authorId="0">
      <text>
        <r>
          <rPr>
            <b/>
            <sz val="9"/>
            <color indexed="81"/>
            <rFont val="Tahoma"/>
            <family val="2"/>
          </rPr>
          <t>1u needs rework.</t>
        </r>
      </text>
    </comment>
    <comment ref="CD26" authorId="0">
      <text>
        <r>
          <rPr>
            <b/>
            <sz val="9"/>
            <color indexed="81"/>
            <rFont val="Tahoma"/>
            <family val="2"/>
          </rPr>
          <t xml:space="preserve">including 9u of 505 </t>
        </r>
        <r>
          <rPr>
            <sz val="9"/>
            <color indexed="81"/>
            <rFont val="Tahoma"/>
            <family val="2"/>
          </rPr>
          <t xml:space="preserve">
</t>
        </r>
      </text>
    </comment>
  </commentList>
</comments>
</file>

<file path=xl/comments7.xml><?xml version="1.0" encoding="utf-8"?>
<comments xmlns="http://schemas.openxmlformats.org/spreadsheetml/2006/main">
  <authors>
    <author>Celeste De Villa</author>
  </authors>
  <commentList>
    <comment ref="E15" authorId="0">
      <text>
        <r>
          <rPr>
            <b/>
            <sz val="6"/>
            <color indexed="81"/>
            <rFont val="Tahoma"/>
            <family val="2"/>
          </rPr>
          <t>Celeste De Villa:</t>
        </r>
        <r>
          <rPr>
            <sz val="6"/>
            <color indexed="81"/>
            <rFont val="Tahoma"/>
            <family val="2"/>
          </rPr>
          <t xml:space="preserve">
3U failed in FT. Will ship on 24/Dec</t>
        </r>
      </text>
    </comment>
  </commentList>
</comments>
</file>

<file path=xl/sharedStrings.xml><?xml version="1.0" encoding="utf-8"?>
<sst xmlns="http://schemas.openxmlformats.org/spreadsheetml/2006/main" count="1907" uniqueCount="557">
  <si>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</si>
  <si>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</si>
  <si>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</si>
  <si>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</si>
  <si>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</si>
  <si>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</si>
  <si>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</si>
  <si>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</si>
  <si>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</si>
  <si>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</si>
  <si>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</si>
  <si>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</si>
  <si>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</si>
  <si>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</si>
  <si>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</si>
  <si>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</si>
  <si>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</si>
  <si>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</si>
  <si>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</si>
  <si>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</si>
  <si>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2489 Detector</t>
  </si>
  <si>
    <t>2998 Detector</t>
  </si>
  <si>
    <t>Short Desc</t>
  </si>
  <si>
    <t>Pump</t>
  </si>
  <si>
    <t>BSM</t>
  </si>
  <si>
    <t>QSM</t>
  </si>
  <si>
    <t>5031 Detector</t>
  </si>
  <si>
    <t>5032 Detector</t>
  </si>
  <si>
    <t>5033 Detector</t>
  </si>
  <si>
    <t>Potential delay, need to monitor</t>
  </si>
  <si>
    <t>Delay, need immediate action</t>
  </si>
  <si>
    <t>FTN</t>
  </si>
  <si>
    <t>I-Class FTN</t>
  </si>
  <si>
    <t>1500 CH</t>
  </si>
  <si>
    <t>PCM</t>
  </si>
  <si>
    <t>TCM</t>
  </si>
  <si>
    <t>Alliance CH</t>
  </si>
  <si>
    <t>HTCH</t>
  </si>
  <si>
    <t>CM - Right</t>
  </si>
  <si>
    <t>CM - Left</t>
  </si>
  <si>
    <t>30cm CH/C</t>
  </si>
  <si>
    <t>CH-A</t>
  </si>
  <si>
    <t>CM-A</t>
  </si>
  <si>
    <t>HTCH-30A</t>
  </si>
  <si>
    <t>CM-Aux</t>
  </si>
  <si>
    <t>Milford Contact</t>
  </si>
  <si>
    <t>Prod Plan</t>
  </si>
  <si>
    <t>CH/C</t>
  </si>
  <si>
    <t>QTD Del'd</t>
  </si>
  <si>
    <t>Alliance X</t>
  </si>
  <si>
    <t>Detector X</t>
  </si>
  <si>
    <t>Alliance X CH</t>
  </si>
  <si>
    <t>UPC2 CM-A</t>
  </si>
  <si>
    <t>UPC2 CM-Aux</t>
  </si>
  <si>
    <t>2475 Detector</t>
  </si>
  <si>
    <t>FLR Detector</t>
  </si>
  <si>
    <t>515 Pump</t>
  </si>
  <si>
    <t>5034 Detector</t>
  </si>
  <si>
    <t>I-BSM</t>
  </si>
  <si>
    <t>CPSO</t>
  </si>
  <si>
    <t>Bottle tray</t>
  </si>
  <si>
    <t>Spare Affected</t>
  </si>
  <si>
    <t>WPPL Team (Lead)</t>
  </si>
  <si>
    <t>WAT271082</t>
  </si>
  <si>
    <t>Alliance X CH/C</t>
  </si>
  <si>
    <t>Alliance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</si>
  <si>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</si>
  <si>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</si>
  <si>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</si>
  <si>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</si>
  <si>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</si>
  <si>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</si>
  <si>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</si>
  <si>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</si>
  <si>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</si>
  <si>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</si>
  <si>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</si>
  <si>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</si>
  <si>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</si>
  <si>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</si>
  <si>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</si>
  <si>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</si>
  <si>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</si>
  <si>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</si>
  <si>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</si>
  <si>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</si>
  <si>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</si>
  <si>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</si>
  <si>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</si>
  <si>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</si>
  <si>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</si>
  <si>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</si>
  <si>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</si>
  <si>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</si>
  <si>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</si>
  <si>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</si>
  <si>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</si>
  <si>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</si>
  <si>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</si>
  <si>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</si>
  <si>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</si>
  <si>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</si>
  <si>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</si>
  <si>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</si>
  <si>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</si>
  <si>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</si>
  <si>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</si>
  <si>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</si>
  <si>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</si>
  <si>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</si>
  <si>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</si>
  <si>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</si>
  <si>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</si>
  <si>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</si>
  <si>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</si>
  <si>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</si>
  <si>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</si>
  <si>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</si>
  <si>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</si>
  <si>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</si>
  <si>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</si>
  <si>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</si>
  <si>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</si>
  <si>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</si>
  <si>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</si>
  <si>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</si>
  <si>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</si>
  <si>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</si>
  <si>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</si>
  <si>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</si>
  <si>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</si>
  <si>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</si>
  <si>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</si>
  <si>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</si>
  <si>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</si>
  <si>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</si>
  <si>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</si>
  <si>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</si>
  <si>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</si>
  <si>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</si>
  <si>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</si>
  <si>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</si>
  <si>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</si>
  <si>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</si>
  <si>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</si>
  <si>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</si>
  <si>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</si>
  <si>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</si>
  <si>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</si>
  <si>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</si>
  <si>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</si>
  <si>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</si>
  <si>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</si>
  <si>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</si>
  <si>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</si>
  <si>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</si>
  <si>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</si>
  <si>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</si>
  <si>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</si>
  <si>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</si>
  <si>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</si>
  <si>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</si>
  <si>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</si>
  <si>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</si>
  <si>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</si>
  <si>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</si>
  <si>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</si>
  <si>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</si>
  <si>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</si>
  <si>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</si>
  <si>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</si>
  <si>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</si>
  <si>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</si>
  <si>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</si>
  <si>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</si>
  <si>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</si>
  <si>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</si>
  <si>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</si>
  <si>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</si>
  <si>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</si>
  <si>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</si>
  <si>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</si>
  <si>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</si>
  <si>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</si>
  <si>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</si>
  <si>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</si>
  <si>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</si>
  <si>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</si>
  <si>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</si>
  <si>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</si>
  <si>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</si>
  <si>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</si>
  <si>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</si>
  <si>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</si>
  <si>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</si>
  <si>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</si>
  <si>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</si>
  <si>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</si>
  <si>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</si>
  <si>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</si>
  <si>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</si>
  <si>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</si>
  <si>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</si>
  <si>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</si>
  <si>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</si>
  <si>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</si>
  <si>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</si>
  <si>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</si>
  <si>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</si>
  <si>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</si>
  <si>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</si>
  <si>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</si>
  <si>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</si>
  <si>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</si>
  <si>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</si>
  <si>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</si>
  <si>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</si>
  <si>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</si>
  <si>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</si>
  <si>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</si>
  <si>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</si>
  <si>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</si>
  <si>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</si>
  <si>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</si>
  <si>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</si>
  <si>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</si>
  <si>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</si>
  <si>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</si>
  <si>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</si>
  <si>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</si>
  <si>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</si>
  <si>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</si>
  <si>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</si>
  <si>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</si>
  <si>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</si>
  <si>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</si>
  <si>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</si>
  <si>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</si>
  <si>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</si>
  <si>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</si>
  <si>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</si>
  <si>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</si>
  <si>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</si>
  <si>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</si>
  <si>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</si>
  <si>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</si>
  <si>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</si>
  <si>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</si>
  <si>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</si>
  <si>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</si>
  <si>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</si>
  <si>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</si>
  <si>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</si>
  <si>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</si>
  <si>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</si>
  <si>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</si>
  <si>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</si>
  <si>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</si>
  <si>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</si>
  <si>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</si>
  <si>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</si>
  <si>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</si>
  <si>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</si>
  <si>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</si>
  <si>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</si>
  <si>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</si>
  <si>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</si>
  <si>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</si>
  <si>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</si>
  <si>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</si>
  <si>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</si>
  <si>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</si>
  <si>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</si>
  <si>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</si>
  <si>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</si>
  <si>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</si>
  <si>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</si>
  <si>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</si>
  <si>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</si>
  <si>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</si>
  <si>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</si>
  <si>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</si>
  <si>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5053 Detector</t>
  </si>
  <si>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</si>
  <si>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</si>
  <si>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</si>
  <si>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</si>
  <si>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</si>
  <si>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</si>
  <si>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</si>
  <si>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</si>
  <si>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</si>
  <si>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</si>
  <si>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</si>
  <si>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</si>
  <si>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</si>
  <si>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Jie Hui
Yin Ying</t>
  </si>
  <si>
    <t>POWER SUPPLY MERCURY XENON LAMP 150 W</t>
  </si>
  <si>
    <t>WARNER</t>
  </si>
  <si>
    <t>186002475
186015029
186247500
186017006</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</si>
  <si>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</si>
  <si>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</si>
  <si>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</si>
  <si>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</si>
  <si>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</si>
  <si>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ASSY BALLSCREW 10MMX2.5MM LEAD</t>
  </si>
  <si>
    <t>186015017
186015046
186015085
186015088
700005201</t>
  </si>
  <si>
    <t>186015000
186015082
186017000</t>
  </si>
  <si>
    <t xml:space="preserve">289001289
</t>
  </si>
  <si>
    <t xml:space="preserve">ASSY, BALLSCREW, 4MM LEAD, PRELOADED
</t>
  </si>
  <si>
    <t>ACQUITY UPLC I CLASS PLUS BSM</t>
  </si>
  <si>
    <t>TECHPRINT INC</t>
  </si>
  <si>
    <t>27 Jul update: 1K rejected due to colors discrepancy. ETA 27 Jul, 40 pcs from Milford.</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</si>
  <si>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</si>
  <si>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</si>
  <si>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</si>
  <si>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</si>
  <si>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</si>
  <si>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</si>
  <si>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</si>
  <si>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</si>
  <si>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BEACON HTL MKII TOP ASSY</t>
  </si>
  <si>
    <t>FRONT HOUSING FLANGE ASSY, BEACON</t>
  </si>
  <si>
    <t>OUTER SOURCE ASSY,BEACON</t>
  </si>
  <si>
    <t>ASM, INNER SOURCE, BEACON</t>
  </si>
  <si>
    <t>ACQUITY QDa Detector</t>
  </si>
  <si>
    <t>430000101
430000405
430001194
430001910
430001968
WAT270409</t>
  </si>
  <si>
    <t>ASSY,TUBING, VALVE TO FILTER
ASSY, TUBE, MIXER TO MIXER
TUBE ASSY, SAMP LOOP, 100ul, 2
TUBING, .062OD X .009ID X 20.0
TUBING, SS, CUT, .062 X .009 X
TUBE ASSY, V2 TO XDUCER</t>
  </si>
  <si>
    <t>Keypoint</t>
  </si>
  <si>
    <t>186269505
186269506
700001030
186001525
186002998
186299800</t>
  </si>
  <si>
    <t>Monica</t>
  </si>
  <si>
    <r>
      <t xml:space="preserve">07 Sep update : Part UAI and keypoint will resume delivery on 10 Sept (Monday). 
</t>
    </r>
    <r>
      <rPr>
        <sz val="8"/>
        <rFont val="Arial"/>
        <family val="2"/>
      </rPr>
      <t>31 Aug update: Part was being rejected by Keypoint due to supply of raw tube(Part# WAT024021) is found dirty and  the supplier(Handytube) is not able to commit for immediate replacement. Waters SQE/Keypoint is working with Handytube for the replacement part.</t>
    </r>
  </si>
  <si>
    <t xml:space="preserve">ASSY, CHASSIS, PUMP  </t>
  </si>
  <si>
    <t>INSULATION, BOTTOM, DETECTOR, 2489</t>
  </si>
  <si>
    <t>186248900
186017002
186017012</t>
  </si>
  <si>
    <t>BRACKET, POWER SWITCH, DETECTOR</t>
  </si>
  <si>
    <t xml:space="preserve">186248900
186299800
186017002
186017003
186017012
186017013
</t>
  </si>
  <si>
    <t>07 Sep update : Reject defect : Color tone variance. Flex is perfoming sorting for 2 lots incoming (240pcs), will provide sorting result on Monday. Baiteng is also perform sorting for OH inventory (1363pcs) will update the result once available. Flex will arrange air shipment with Baiteng accordingly.</t>
  </si>
  <si>
    <t xml:space="preserve">07 Sep update : Supplier shipped wrong revision. Current rev F and supplier still shipping Rev D. Supplier is requesting Waters Milford QA - Tim Norton to issue TMD to use up the deviate inventory while working on a permanent solution. </t>
  </si>
  <si>
    <t>Unified Global Packaging
(Rand Whitney)</t>
  </si>
  <si>
    <t>WAT270817</t>
  </si>
  <si>
    <t>FAN, 92MM X 25MM, 49 CFM</t>
  </si>
  <si>
    <t>Bob Lincoln</t>
  </si>
  <si>
    <t>SAGER</t>
  </si>
  <si>
    <t>LABEL DOOR ACQUITY ARC</t>
  </si>
  <si>
    <t>186269505(2x)
186269506(2x)
700001031(1x)
700001030(2x)</t>
  </si>
  <si>
    <t>186015001(4x)
186015018(2x)
186015080(2x)</t>
  </si>
  <si>
    <r>
      <t xml:space="preserve">21 Sep update: Pending TMD.
</t>
    </r>
    <r>
      <rPr>
        <sz val="8"/>
        <rFont val="Arial"/>
        <family val="2"/>
      </rPr>
      <t>14 Sep update : NC reject due to cable length issue. No OPO. Supplier is working with Bob Lincoln on TMD.</t>
    </r>
    <r>
      <rPr>
        <sz val="8"/>
        <color rgb="FF0000FF"/>
        <rFont val="Arial"/>
        <family val="2"/>
      </rPr>
      <t xml:space="preserve">
</t>
    </r>
  </si>
  <si>
    <t>Omega</t>
  </si>
  <si>
    <t>THIN FILM RTD SLEEVED</t>
  </si>
  <si>
    <t>MRPC</t>
  </si>
  <si>
    <t>TROUGH RETAINER, BOTTOM, REWORK, CM-A</t>
  </si>
  <si>
    <t>186015043
186015038
186015049</t>
  </si>
  <si>
    <t>Jie Hui
Wan Jing</t>
  </si>
  <si>
    <t>X-DUCER ASSY, HEAD MOUNTED, 15</t>
  </si>
  <si>
    <t>186015001
186015018
186015080</t>
  </si>
  <si>
    <t>Bethany
Jie Hui</t>
  </si>
  <si>
    <t>Wan Jing
Bethany</t>
  </si>
  <si>
    <t>Q4 Forecast</t>
  </si>
  <si>
    <r>
      <t xml:space="preserve">05 Oct update: 120pcs good part received from Baiteng. Next shipment impact WK47 (21 Nov).
</t>
    </r>
    <r>
      <rPr>
        <sz val="8"/>
        <rFont val="Arial"/>
        <family val="2"/>
      </rPr>
      <t>28 Sep update: After sorting, 40pcs on hand. There will be 167pcs incoming, with this can cover till 24 Nov. Next shortage 28 Nov, 1pcs.</t>
    </r>
    <r>
      <rPr>
        <sz val="8"/>
        <color rgb="FF0000FF"/>
        <rFont val="Arial"/>
        <family val="2"/>
      </rPr>
      <t xml:space="preserve">
</t>
    </r>
    <r>
      <rPr>
        <sz val="8"/>
        <rFont val="Arial"/>
        <family val="2"/>
      </rPr>
      <t>21 Sep update: DFM is in progress. Venture to continue to monitor.</t>
    </r>
    <r>
      <rPr>
        <sz val="8"/>
        <color rgb="FF0000FF"/>
        <rFont val="Arial"/>
        <family val="2"/>
      </rPr>
      <t xml:space="preserve">
</t>
    </r>
    <r>
      <rPr>
        <sz val="8"/>
        <rFont val="Arial"/>
        <family val="2"/>
      </rPr>
      <t>14 Sep update: Baiteng will proceed production per current DWG until DFM has been reviewed and drawing is updated. Pending on Baiteng's recovery plan.</t>
    </r>
    <r>
      <rPr>
        <sz val="8"/>
        <color rgb="FF0000FF"/>
        <rFont val="Arial"/>
        <family val="2"/>
      </rPr>
      <t xml:space="preserve">
</t>
    </r>
    <r>
      <rPr>
        <sz val="8"/>
        <rFont val="Arial"/>
        <family val="2"/>
      </rPr>
      <t>07 Sep update: Production detected quality issue loose QSM Bracket. Pending Venture recovery plan</t>
    </r>
    <r>
      <rPr>
        <sz val="8"/>
        <color rgb="FF0000FF"/>
        <rFont val="Arial"/>
        <family val="2"/>
      </rPr>
      <t>.</t>
    </r>
  </si>
  <si>
    <r>
      <t xml:space="preserve">05 Oct update: 951pcs received. Venture to continue to follow up.
</t>
    </r>
    <r>
      <rPr>
        <sz val="8"/>
        <rFont val="Arial"/>
        <family val="2"/>
      </rPr>
      <t xml:space="preserve">28 Sep update: Received 336pcs. Next shipment impact WK43. </t>
    </r>
    <r>
      <rPr>
        <sz val="8"/>
        <color rgb="FF0000FF"/>
        <rFont val="Arial"/>
        <family val="2"/>
      </rPr>
      <t xml:space="preserve">
</t>
    </r>
    <r>
      <rPr>
        <sz val="8"/>
        <rFont val="Arial"/>
        <family val="2"/>
      </rPr>
      <t>21 Sep update: 336 shipped from MRPC ETA 24 Sep. MRPC will continue to produce 1092 pcs and ship via expedite mode. Venture to follow up on recovery plan.</t>
    </r>
  </si>
  <si>
    <t>ASSY GPV - GROUND BRACKET VELOX</t>
  </si>
  <si>
    <t>PARKER HANNIFIN CORPORATION</t>
  </si>
  <si>
    <t>ASSY PRESSURE TRANSDUCER TI 15KPSI</t>
  </si>
  <si>
    <t>DYNISCO - DJ INSTRUMENTS</t>
  </si>
  <si>
    <t>Yin Ying
Jie Hui</t>
  </si>
  <si>
    <t>Dave Reed</t>
  </si>
  <si>
    <r>
      <t xml:space="preserve">05 Oct update: FA is in progress.
</t>
    </r>
    <r>
      <rPr>
        <sz val="8"/>
        <rFont val="Arial"/>
        <family val="2"/>
      </rPr>
      <t>28 Sep updatae: Had trigger Venture to activate FA with Zephyr Silkscreen to localise this part.</t>
    </r>
    <r>
      <rPr>
        <sz val="8"/>
        <color rgb="FF0000FF"/>
        <rFont val="Arial"/>
        <family val="2"/>
      </rPr>
      <t xml:space="preserve">
</t>
    </r>
    <r>
      <rPr>
        <sz val="8"/>
        <rFont val="Arial"/>
        <family val="2"/>
      </rPr>
      <t>21 Sep update: 100 pcs from Milford, verified ok. Continue to work with Venture.</t>
    </r>
    <r>
      <rPr>
        <sz val="8"/>
        <color rgb="FF0000FF"/>
        <rFont val="Arial"/>
        <family val="2"/>
      </rPr>
      <t xml:space="preserve">
</t>
    </r>
    <r>
      <rPr>
        <sz val="8"/>
        <rFont val="Arial"/>
        <family val="2"/>
      </rPr>
      <t>14 Sep update: 'Discoloration' on label door. Had get inventory support of 100 pcs from Milford.</t>
    </r>
  </si>
  <si>
    <t xml:space="preserve">ASSY, GPV, DUAL CHANNEL, QSM  </t>
  </si>
  <si>
    <t>186015018
186015080</t>
  </si>
  <si>
    <r>
      <rPr>
        <sz val="8"/>
        <color rgb="FF0000FF"/>
        <rFont val="Arial"/>
        <family val="2"/>
      </rPr>
      <t xml:space="preserve">12 Oct update: New replacement part had been received (10 Oct) and released to production.
</t>
    </r>
    <r>
      <rPr>
        <sz val="8"/>
        <rFont val="Arial"/>
        <family val="2"/>
      </rPr>
      <t>05 Oct update: New replacement parts had been built according to the corrected drawing ETD 05 Oct. SCAR had been issued to Omega.</t>
    </r>
    <r>
      <rPr>
        <sz val="8"/>
        <color rgb="FF0000FF"/>
        <rFont val="Arial"/>
        <family val="2"/>
      </rPr>
      <t xml:space="preserve">
</t>
    </r>
    <r>
      <rPr>
        <sz val="8"/>
        <rFont val="Arial"/>
        <family val="2"/>
      </rPr>
      <t>28 Sep update: OMEGA will ship the replacement on WK40</t>
    </r>
    <r>
      <rPr>
        <sz val="8"/>
        <color rgb="FF0000FF"/>
        <rFont val="Arial"/>
        <family val="2"/>
      </rPr>
      <t>.</t>
    </r>
    <r>
      <rPr>
        <sz val="8"/>
        <rFont val="Arial"/>
        <family val="2"/>
      </rPr>
      <t xml:space="preserve">
21-Sep: Venture highlighted that there is quality issue encountered during build - sleeve diameter unable to fit into the mating part.</t>
    </r>
  </si>
  <si>
    <t>WAT270524</t>
  </si>
  <si>
    <t xml:space="preserve">GPV ASSEMBLY                  </t>
  </si>
  <si>
    <t>XDUCER PRESSURE FLEX CABLE 20K PSI</t>
  </si>
  <si>
    <t>186015000
186015082</t>
  </si>
  <si>
    <r>
      <t xml:space="preserve">19 Oct update: TMD010564 approved. 475 pcs ETA 19 Oct. Next shipment impact 28 Nov. Flex to continue to monitor shipment for DJ.
</t>
    </r>
    <r>
      <rPr>
        <sz val="8"/>
        <rFont val="Arial"/>
        <family val="2"/>
      </rPr>
      <t>12 Oct update: 125 pcs received. 350 pcs from Milford ETA 12 Oct. Next shipment impact WK46. To continue monitor shipment for DJ.</t>
    </r>
    <r>
      <rPr>
        <sz val="8"/>
        <color rgb="FF0000FF"/>
        <rFont val="Arial"/>
        <family val="2"/>
      </rPr>
      <t xml:space="preserve">
</t>
    </r>
    <r>
      <rPr>
        <sz val="8"/>
        <rFont val="Arial"/>
        <family val="2"/>
      </rPr>
      <t>05 Oct update: Milford is in the midst of processing the TMD. Shipment impact WK42 (17 Oct).</t>
    </r>
    <r>
      <rPr>
        <sz val="8"/>
        <color rgb="FF0000FF"/>
        <rFont val="Arial"/>
        <family val="2"/>
      </rPr>
      <t xml:space="preserve">
</t>
    </r>
    <r>
      <rPr>
        <sz val="8"/>
        <rFont val="Arial"/>
        <family val="2"/>
      </rPr>
      <t>28 Sep update: With the below commited ship date and quantity from DJ, we should be all set to reconnect all production line.
75pcs: ETD 28 Sep
125pcs: ETD 08 Oct
125pcs: ETD 10 Oct
250pcs: ETD 22 Oct
Flex to closely follow up with DJ to close this quarter.</t>
    </r>
  </si>
  <si>
    <r>
      <t>19 Oct update: TMD010564 approved. 298 pcs received. Next shipment impact 28 Nov.</t>
    </r>
    <r>
      <rPr>
        <sz val="8"/>
        <rFont val="Arial"/>
        <family val="2"/>
      </rPr>
      <t xml:space="preserve">
12 Oct update:  ETD 15 Oct qty 199pcs. No line impact.</t>
    </r>
  </si>
  <si>
    <r>
      <t xml:space="preserve">19 Oct update: TMD010564 approved. 240 pcs received. Next shipment impact 05 Dec.
</t>
    </r>
    <r>
      <rPr>
        <sz val="8"/>
        <rFont val="Arial"/>
        <family val="2"/>
      </rPr>
      <t>12 Oct update: ETD 24 Oct qty TBA.</t>
    </r>
    <r>
      <rPr>
        <sz val="8"/>
        <color rgb="FF0000FF"/>
        <rFont val="Arial"/>
        <family val="2"/>
      </rPr>
      <t xml:space="preserve">
</t>
    </r>
    <r>
      <rPr>
        <sz val="8"/>
        <rFont val="Arial"/>
        <family val="2"/>
      </rPr>
      <t>05 Oct update: Milford is in the midst of processing the TMD. Shipment impact WK43 (24 Oct).</t>
    </r>
  </si>
  <si>
    <t>WAT270471</t>
  </si>
  <si>
    <t xml:space="preserve">GE POWER </t>
  </si>
  <si>
    <t>POWER SUPPLY, 500 WATT</t>
  </si>
  <si>
    <t>ASSY  CABLE  HV ANODE  PANEL MOUNT</t>
  </si>
  <si>
    <t>ATRONIX</t>
  </si>
  <si>
    <t>186002475
186015029
186017006
186247500</t>
  </si>
  <si>
    <r>
      <t xml:space="preserve">26 Oct update: 75 pcs shipped from NSK this week. Venture to continue to monitor.
</t>
    </r>
    <r>
      <rPr>
        <sz val="8"/>
        <rFont val="Arial"/>
        <family val="2"/>
      </rPr>
      <t>19 Oct update: 75 pcs shipped from NSK this week. Venture to continue to monitor.</t>
    </r>
    <r>
      <rPr>
        <sz val="8"/>
        <color rgb="FF0000FF"/>
        <rFont val="Arial"/>
        <family val="2"/>
      </rPr>
      <t xml:space="preserve">
</t>
    </r>
    <r>
      <rPr>
        <sz val="8"/>
        <rFont val="Arial"/>
        <family val="2"/>
      </rPr>
      <t>12 Oct update: 75 pcs shipped from NSK this week. Venture to continue to monitor.</t>
    </r>
    <r>
      <rPr>
        <sz val="8"/>
        <color rgb="FF0000FF"/>
        <rFont val="Arial"/>
        <family val="2"/>
      </rPr>
      <t xml:space="preserve">
</t>
    </r>
    <r>
      <rPr>
        <sz val="8"/>
        <rFont val="Arial"/>
        <family val="2"/>
      </rPr>
      <t>05 Oct update: 150pcs shipped from NSK this week. Venture to continue to monitor.</t>
    </r>
    <r>
      <rPr>
        <sz val="8"/>
        <color rgb="FF0000FF"/>
        <rFont val="Arial"/>
        <family val="2"/>
      </rPr>
      <t xml:space="preserve">
</t>
    </r>
    <r>
      <rPr>
        <sz val="8"/>
        <rFont val="Arial"/>
        <family val="2"/>
      </rPr>
      <t>21 Sep update: Current inventory can cover till November.</t>
    </r>
    <r>
      <rPr>
        <sz val="8"/>
        <color rgb="FF0000FF"/>
        <rFont val="Arial"/>
        <family val="2"/>
      </rPr>
      <t xml:space="preserve"> 
</t>
    </r>
    <r>
      <rPr>
        <sz val="8"/>
        <rFont val="Arial"/>
        <family val="2"/>
      </rPr>
      <t>14 Sep update: 175 pcs shipped from NSK this week. NSK put this part on kanban. Should be no issue for Q4, Venture to continue to monitor.</t>
    </r>
    <r>
      <rPr>
        <sz val="8"/>
        <color rgb="FF0000FF"/>
        <rFont val="Arial"/>
        <family val="2"/>
      </rPr>
      <t xml:space="preserve">
</t>
    </r>
    <r>
      <rPr>
        <sz val="8"/>
        <rFont val="Arial"/>
        <family val="2"/>
      </rPr>
      <t>07 Sep update: 100 pcs shipped from NSK this week. Cleared for Q3.</t>
    </r>
    <r>
      <rPr>
        <sz val="8"/>
        <color rgb="FF0000FF"/>
        <rFont val="Arial"/>
        <family val="2"/>
      </rPr>
      <t xml:space="preserve">
</t>
    </r>
    <r>
      <rPr>
        <sz val="8"/>
        <rFont val="Arial"/>
        <family val="2"/>
      </rPr>
      <t>31 Aug update: 200 pcs shipped from NSK this week. Next  shipment impact WK43.</t>
    </r>
    <r>
      <rPr>
        <sz val="8"/>
        <color rgb="FF0000FF"/>
        <rFont val="Arial"/>
        <family val="2"/>
      </rPr>
      <t xml:space="preserve">
</t>
    </r>
    <r>
      <rPr>
        <sz val="8"/>
        <rFont val="Arial"/>
        <family val="2"/>
      </rPr>
      <t>24 Aug update: 100 pcs shipped from NSK this week. Next shipment impact WK38.</t>
    </r>
    <r>
      <rPr>
        <sz val="8"/>
        <color rgb="FF0000FF"/>
        <rFont val="Arial"/>
        <family val="2"/>
      </rPr>
      <t xml:space="preserve">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</si>
  <si>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26 Oct update: 150 pcs shipped from NSK this week. Flex to continue to monitor shipment.
</t>
    </r>
    <r>
      <rPr>
        <sz val="8"/>
        <rFont val="Arial"/>
        <family val="2"/>
      </rPr>
      <t>19 Oct update: 300 pcs shipped from NSK this week. Flex to monitor shipment.</t>
    </r>
    <r>
      <rPr>
        <sz val="8"/>
        <color rgb="FF0000FF"/>
        <rFont val="Arial"/>
        <family val="2"/>
      </rPr>
      <t xml:space="preserve">
</t>
    </r>
    <r>
      <rPr>
        <sz val="8"/>
        <rFont val="Arial"/>
        <family val="2"/>
      </rPr>
      <t>12 Oct update: Next shipment impact WK45 (7-Nov) 118 units for instruments, 40u for spare 1031 and 5pcs allocated to Spares 1030.</t>
    </r>
    <r>
      <rPr>
        <sz val="8"/>
        <color rgb="FF0000FF"/>
        <rFont val="Arial"/>
        <family val="2"/>
      </rPr>
      <t xml:space="preserve">
</t>
    </r>
    <r>
      <rPr>
        <sz val="8"/>
        <rFont val="Arial"/>
        <family val="2"/>
      </rPr>
      <t xml:space="preserve">05 Oct update: Next shipment Impact WK44, 95 untis, spare 50 units. </t>
    </r>
    <r>
      <rPr>
        <sz val="8"/>
        <color rgb="FF0000FF"/>
        <rFont val="Arial"/>
        <family val="2"/>
      </rPr>
      <t xml:space="preserve">
</t>
    </r>
    <r>
      <rPr>
        <sz val="8"/>
        <rFont val="Arial"/>
        <family val="2"/>
      </rPr>
      <t>28 Sep update: 100pcs shipped from NSK this week. Next shipment impact WK42.</t>
    </r>
    <r>
      <rPr>
        <sz val="8"/>
        <color rgb="FF0000FF"/>
        <rFont val="Arial"/>
        <family val="2"/>
      </rPr>
      <t xml:space="preserve">
</t>
    </r>
    <r>
      <rPr>
        <sz val="8"/>
        <rFont val="Arial"/>
        <family val="2"/>
      </rPr>
      <t>21 Sep update : No Impact to Q3 Instrument shipment. New allocation plan shared with Flex, Flex to continue working with NSK for Q4 delivery. Next impact will be on week 41, 17u.</t>
    </r>
    <r>
      <rPr>
        <sz val="8"/>
        <color rgb="FF0000FF"/>
        <rFont val="Arial"/>
        <family val="2"/>
      </rPr>
      <t xml:space="preserve">
</t>
    </r>
    <r>
      <rPr>
        <sz val="8"/>
        <rFont val="Arial"/>
        <family val="2"/>
      </rPr>
      <t>14 Sep update : No Impact to Q3 Instrument shipment. Continue working with NSK for Q4 delivery.</t>
    </r>
    <r>
      <rPr>
        <sz val="8"/>
        <color rgb="FF0000FF"/>
        <rFont val="Arial"/>
        <family val="2"/>
      </rPr>
      <t xml:space="preserve">
</t>
    </r>
    <r>
      <rPr>
        <sz val="8"/>
        <rFont val="Arial"/>
        <family val="2"/>
      </rPr>
      <t>07 Sep update : Q3 shipment closed for instrument. Spare Qty needed is 100sets, Flex will allocate 100pcs to spare and on week 37 shipment from NSK will allocate to Instrument to support for 1st 2 week Oct shipment.</t>
    </r>
    <r>
      <rPr>
        <sz val="8"/>
        <color rgb="FF0000FF"/>
        <rFont val="Arial"/>
        <family val="2"/>
      </rPr>
      <t xml:space="preserve">
</t>
    </r>
    <r>
      <rPr>
        <sz val="8"/>
        <rFont val="Arial"/>
        <family val="2"/>
      </rPr>
      <t>31 Aug update: 271pcs shipped this week. Next shipment impact wk40.</t>
    </r>
    <r>
      <rPr>
        <sz val="8"/>
        <color rgb="FF0000FF"/>
        <rFont val="Arial"/>
        <family val="2"/>
      </rPr>
      <t xml:space="preserve">
</t>
    </r>
    <r>
      <rPr>
        <sz val="8"/>
        <rFont val="Arial"/>
        <family val="2"/>
      </rPr>
      <t xml:space="preserve">24 Aug update: 100 pcs shipped this week. Next shipment impact WK37. </t>
    </r>
    <r>
      <rPr>
        <sz val="8"/>
        <color rgb="FF0000FF"/>
        <rFont val="Arial"/>
        <family val="2"/>
      </rPr>
      <t xml:space="preserve">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</si>
  <si>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r>
      <t xml:space="preserve">26 Oct update: 25 pcs shipped from NSK this week. Flex to continue to monitor shipment.
</t>
    </r>
    <r>
      <rPr>
        <sz val="8"/>
        <rFont val="Arial"/>
        <family val="2"/>
      </rPr>
      <t>19 Oct update: 150 pcs shipped from NSK this week. Flex to monitor shipment.</t>
    </r>
    <r>
      <rPr>
        <sz val="8"/>
        <color rgb="FF0000FF"/>
        <rFont val="Arial"/>
        <family val="2"/>
      </rPr>
      <t xml:space="preserve">
</t>
    </r>
    <r>
      <rPr>
        <sz val="8"/>
        <rFont val="Arial"/>
        <family val="2"/>
      </rPr>
      <t>05 Oct update: Flex to closely monitor. Next shipment impact WK46. Allocation plan will be share with Flex upon new forecast received.</t>
    </r>
    <r>
      <rPr>
        <sz val="8"/>
        <color rgb="FF0000FF"/>
        <rFont val="Arial"/>
        <family val="2"/>
      </rPr>
      <t xml:space="preserve">
</t>
    </r>
    <r>
      <rPr>
        <sz val="8"/>
        <rFont val="Arial"/>
        <family val="2"/>
      </rPr>
      <t>28 Sep update: 150pcs shipped from NSK this week. Next shipment impact WK43, 22 units.</t>
    </r>
    <r>
      <rPr>
        <sz val="8"/>
        <color rgb="FF0000FF"/>
        <rFont val="Arial"/>
        <family val="2"/>
      </rPr>
      <t xml:space="preserve">
</t>
    </r>
    <r>
      <rPr>
        <sz val="8"/>
        <rFont val="Arial"/>
        <family val="2"/>
      </rPr>
      <t>21 Sep update : No Impact to Q3 Instrument shipment. NSK put this part on kanban. Should be no issue for Q4, Flex to continue to monitor. Next impact on week 43, 46u.</t>
    </r>
    <r>
      <rPr>
        <sz val="8"/>
        <color rgb="FF0000FF"/>
        <rFont val="Arial"/>
        <family val="2"/>
      </rPr>
      <t xml:space="preserve">
</t>
    </r>
    <r>
      <rPr>
        <sz val="8"/>
        <rFont val="Arial"/>
        <family val="2"/>
      </rPr>
      <t>14 Sep update : No Impact to Q3 Instrument shipment. NSK put this part on kanban. Should be no issue for Q4, Flex to continue to monitor.</t>
    </r>
    <r>
      <rPr>
        <sz val="8"/>
        <color rgb="FF0000FF"/>
        <rFont val="Arial"/>
        <family val="2"/>
      </rPr>
      <t xml:space="preserve">
</t>
    </r>
    <r>
      <rPr>
        <sz val="8"/>
        <rFont val="Arial"/>
        <family val="2"/>
      </rPr>
      <t>07 Sep update : Q3 shipment closed for instrument.</t>
    </r>
    <r>
      <rPr>
        <sz val="8"/>
        <color rgb="FF0000FF"/>
        <rFont val="Arial"/>
        <family val="2"/>
      </rPr>
      <t xml:space="preserve">
</t>
    </r>
    <r>
      <rPr>
        <sz val="8"/>
        <rFont val="Arial"/>
        <family val="2"/>
      </rPr>
      <t>31 Aug update: 150 pcs shipped this week. Next shipment impact wk43.
24 Aug update: No quantity shipped this week. Next shipment impact WK38.</t>
    </r>
    <r>
      <rPr>
        <sz val="8"/>
        <color rgb="FF0000FF"/>
        <rFont val="Arial"/>
        <family val="2"/>
      </rPr>
      <t xml:space="preserve">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</si>
  <si>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EMC RESOURCES PTE LTD</t>
  </si>
  <si>
    <t>186002998
186017002
186017003
186017012
186017013
186248900
186299800</t>
  </si>
  <si>
    <t>SENSATA THERMAL SWITCH</t>
  </si>
  <si>
    <r>
      <rPr>
        <sz val="8"/>
        <color rgb="FF0000FF"/>
        <rFont val="Arial"/>
        <family val="2"/>
      </rPr>
      <t>26 Oct update: 229 pieces received this week. 200 pieces ETA 2-Nov-18. 600 pieces ETA 12-Nov-18. Flex to continue monitor.</t>
    </r>
    <r>
      <rPr>
        <sz val="8"/>
        <rFont val="Arial"/>
        <family val="2"/>
      </rPr>
      <t xml:space="preserve"> 
19 Oct update: Shipment delay. First 30 pcs ETA 20 Oct, another 159 pcs ETA 22 Oct. Flex to follow up with subsequent shipment.</t>
    </r>
  </si>
  <si>
    <r>
      <rPr>
        <sz val="8"/>
        <color rgb="FF0000FF"/>
        <rFont val="Arial"/>
        <family val="2"/>
      </rPr>
      <t>26 Oct update: NSK is scheduled to ship 90 pieces on 26-Oct-18. To follow up tracking number.</t>
    </r>
    <r>
      <rPr>
        <sz val="8"/>
        <rFont val="Arial"/>
        <family val="2"/>
      </rPr>
      <t xml:space="preserve">
19 Oct update: NSK is experiencing quality issues on a component supplied from Japan. 20U of spare (5201) is going to push out to 5 Nov, therefore, no issue with FTN shipments for Oct. If NSK to ship on 25 Oct (with enough qty), estimated ETA GES will be 29 Oct. If no any other issue arises, Venture can still turn around to ship on 7 Nov.
12 Oct update: 12 pcs shipped from NSK this week. Next shipment impact WK44.
05 Oct update: 120pcs shipped from NSK this week. Next shipment impact WK44.
28 Sep updatae: 60pcs shipped from NSK this week. Next shipment impact WK42.
21 Sep update: 100 pcs shipped from NSK this week. Next shipment impact WK41.
14 Sep update: 180 pcs shipped from NSK this week. Next shipment impact WK40.
07 Sep update: No shipment from NSK this week. Next shipment impact WK37. Continue to expedite.
31 Aug update: NSK had not ship as of this week. Continue to expedite.
24 Aug update: No quantity shipped from NSK this week. Next shipment impact WK37.
17 Aug update: 60 pcs shipped from NSK this week. Next shipment impact WK36.
10 Aug update: 60 pcs shipped from NSK this week. Next shipment impact WK35.
03 Aug update: 60 pcs shipped from NSK this week. Next shipment impact WK34.
27 Jul update: 120 pcs shipped from NSK this week. Next shipment impact WK32.
20 Jul update: received 30pcs on 20 Jul. 60pcs ETA 23 Jul. With the 90pcs, still short of 51pcs for 25 Jul shipment. 
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</si>
  <si>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t>415002153
415002154</t>
  </si>
  <si>
    <t>GUIDE COVER TOP NANO ASM-BSM
GUIDE COVER BOTTOM NANO ASM-BSM</t>
  </si>
  <si>
    <t>GREENE RUBBER</t>
  </si>
  <si>
    <t>WW01</t>
  </si>
  <si>
    <t>WW02</t>
  </si>
  <si>
    <t>WW03</t>
  </si>
  <si>
    <t>WW04</t>
  </si>
  <si>
    <t>ELBOW  DRAIN  1/8 NPT TOBARBED</t>
  </si>
  <si>
    <t>186015010
186015029
186015042
186017006</t>
  </si>
  <si>
    <t>GASKET  THERMAL  GRAPHITE  CM</t>
  </si>
  <si>
    <t>LAIRD</t>
  </si>
  <si>
    <t>186015043 186015049 186015038</t>
  </si>
  <si>
    <t xml:space="preserve">ASSY, COMPARTMENT, FOA        </t>
  </si>
  <si>
    <r>
      <t xml:space="preserve">09 Nov update: Atronix shipped 300 pcs on 09 Nov. ETA 12-Nov.
</t>
    </r>
    <r>
      <rPr>
        <sz val="8"/>
        <rFont val="Arial"/>
        <family val="2"/>
      </rPr>
      <t>02 Nov update: Atronix improve shipment to ETD 02 Nov from Mexio. Venture to follow up.</t>
    </r>
    <r>
      <rPr>
        <sz val="8"/>
        <color rgb="FF0000FF"/>
        <rFont val="Arial"/>
        <family val="2"/>
      </rPr>
      <t xml:space="preserve"> 
</t>
    </r>
    <r>
      <rPr>
        <sz val="8"/>
        <rFont val="Arial"/>
        <family val="2"/>
      </rPr>
      <t>26 Oct update:Atronix is facing shortage of one component, ETA 7-Nov-18 at Atronix. Atronix committed to ship on 10-Nov-18. To continue expedite.</t>
    </r>
  </si>
  <si>
    <r>
      <t xml:space="preserve">09 Nov update: Total 140 pieces and 700 pieces received and accepted.
</t>
    </r>
    <r>
      <rPr>
        <sz val="8"/>
        <rFont val="Arial"/>
        <family val="2"/>
      </rPr>
      <t>02 Nov update: Wrong part received. 140 pcs from Milford to support inventory. 700 pcs shipped out 1 Nov from Laird Reynosa Mexio. To monitor shipment and inspection result.</t>
    </r>
  </si>
  <si>
    <r>
      <t xml:space="preserve">16 Nov update: TMD010584 approved, Venture to proceed to use the burr elbows in new production and to continue with shipment. 
</t>
    </r>
    <r>
      <rPr>
        <sz val="8"/>
        <rFont val="Arial"/>
        <family val="2"/>
      </rPr>
      <t>09 Nov update: Pending TMD approval to allow usage of on hand parts at Venture.</t>
    </r>
    <r>
      <rPr>
        <sz val="8"/>
        <color rgb="FF0000FF"/>
        <rFont val="Arial"/>
        <family val="2"/>
      </rPr>
      <t xml:space="preserve">
</t>
    </r>
    <r>
      <rPr>
        <sz val="8"/>
        <rFont val="Arial"/>
        <family val="2"/>
      </rPr>
      <t xml:space="preserve">02 Nov update: Fitting issue (end of Elbow uneven with basin bottom). Replacement part ETA on 2 Nov. Pending inspection result. </t>
    </r>
  </si>
  <si>
    <t>MIRROR  40 DEG PARABOLA  MOLDED</t>
  </si>
  <si>
    <t xml:space="preserve">Matt Franklin
Nicholas Szwaja </t>
  </si>
  <si>
    <t>GS Plastic Optics</t>
  </si>
  <si>
    <t xml:space="preserve">Jie Hui
Yin Ying
</t>
  </si>
  <si>
    <t>High Pump Tray Test Failure</t>
  </si>
  <si>
    <t>COUPLING, SHAFT, .250 X 6MM</t>
  </si>
  <si>
    <t>HELICAL</t>
  </si>
  <si>
    <t>ASSY  CHASSIS  PUMP</t>
  </si>
  <si>
    <t>16 Nov update: Flex encounter high reject on pump tray sub assembly test. Yield is good when Flex switch over to use new lot of transducer. Flex to continue to production and shipment of new transducer. Need further investigation for testing using of old lot of transducer.</t>
  </si>
  <si>
    <t>Alex Frazier</t>
  </si>
  <si>
    <r>
      <t xml:space="preserve">16 Nov update: 90 pcs ETA 22 Nov.Flex to continue expedite. 
</t>
    </r>
    <r>
      <rPr>
        <sz val="8"/>
        <rFont val="Arial"/>
        <family val="2"/>
      </rPr>
      <t xml:space="preserve">09 Nov update: Partial delivery ETA 22-Nov. Still have few days gap to connect production. Flex to continue expedite. </t>
    </r>
    <r>
      <rPr>
        <sz val="8"/>
        <color rgb="FF0000FF"/>
        <rFont val="Arial"/>
        <family val="2"/>
      </rPr>
      <t xml:space="preserve">
</t>
    </r>
    <r>
      <rPr>
        <sz val="8"/>
        <rFont val="Arial"/>
        <family val="2"/>
      </rPr>
      <t xml:space="preserve">02 Nov update: Raw material shortage. Potential shipment impact 28 Nov. Flex to continue to expedite. </t>
    </r>
  </si>
  <si>
    <r>
      <t xml:space="preserve">23 Nov update: TMD010589 aprroved. 
</t>
    </r>
    <r>
      <rPr>
        <sz val="8"/>
        <rFont val="Arial"/>
        <family val="2"/>
      </rPr>
      <t xml:space="preserve">16 Nov update: TMD010589 pending approval. Venture raise internal DE to allow production build and test instrument with the PNs: 415002154 &amp; 415002153. However shipment cannot be made without approve TMD. </t>
    </r>
    <r>
      <rPr>
        <sz val="8"/>
        <color rgb="FF0000FF"/>
        <rFont val="Arial"/>
        <family val="2"/>
      </rPr>
      <t xml:space="preserve">
</t>
    </r>
    <r>
      <rPr>
        <sz val="8"/>
        <rFont val="Arial"/>
        <family val="2"/>
      </rPr>
      <t>09 Nov update: Wrong part received on 415002154 &amp; 415002153 from Greene Rubber. Venture to get replacement, pending for supplier respond.</t>
    </r>
    <r>
      <rPr>
        <sz val="8"/>
        <color rgb="FF0000FF"/>
        <rFont val="Arial"/>
        <family val="2"/>
      </rPr>
      <t xml:space="preserve">
</t>
    </r>
    <r>
      <rPr>
        <sz val="8"/>
        <rFont val="Arial"/>
        <family val="2"/>
      </rPr>
      <t>02 Nov update: 415002153 - 250 pcs received. 415002154 - ETA 02 Nov. Venture to continue to follow up.</t>
    </r>
    <r>
      <rPr>
        <sz val="8"/>
        <color rgb="FF0000FF"/>
        <rFont val="Arial"/>
        <family val="2"/>
      </rPr>
      <t xml:space="preserve">
</t>
    </r>
    <r>
      <rPr>
        <sz val="8"/>
        <rFont val="Arial"/>
        <family val="2"/>
      </rPr>
      <t>26 Oct update: Greene Rubber is facing quality issue with the parts, and they are currently working on correcting the material after discuss with Waters Milford. Greene Rubber is recovering the production right now, and commit to ship on 31-Oct-18. Had requested to ship partial on 26-Oct-18, with allocation done for both Milford and Venture.</t>
    </r>
  </si>
  <si>
    <r>
      <t xml:space="preserve">23 Nov update: Received 35u, next supplier ETD 5'Dec , ETA 10'Dec
</t>
    </r>
    <r>
      <rPr>
        <sz val="8"/>
        <rFont val="Arial"/>
        <family val="2"/>
      </rPr>
      <t>16 Nov update: Cosmetic issues on mirror. 35 pcs ETD 16 Nov. Venture to follow up with subsequent shipments.</t>
    </r>
    <r>
      <rPr>
        <sz val="8"/>
        <color rgb="FF0000FF"/>
        <rFont val="Arial"/>
        <family val="2"/>
      </rPr>
      <t xml:space="preserve">
</t>
    </r>
  </si>
  <si>
    <r>
      <t xml:space="preserve">23 Nov update: Rcvd 684pcs 19/Nov. Shortage on Jan'19 shipment. Will build ahead in Dec.
</t>
    </r>
    <r>
      <rPr>
        <sz val="8"/>
        <rFont val="Arial"/>
        <family val="2"/>
      </rPr>
      <t>16 Nov update: Suppler delinquent, ETA 19 Nov. Venture to follow up.</t>
    </r>
  </si>
  <si>
    <r>
      <t xml:space="preserve">22 Nov update: TMD010590 approved. Venture to work with Baiteng for rework.
</t>
    </r>
    <r>
      <rPr>
        <sz val="8"/>
        <rFont val="Arial"/>
        <family val="2"/>
      </rPr>
      <t>16 Nov update: TMD010590 pending approval. Venture to work with Baiteng to rework chassis for production use.</t>
    </r>
  </si>
  <si>
    <t>WW05</t>
  </si>
  <si>
    <t>WW06</t>
  </si>
  <si>
    <t>WW07</t>
  </si>
  <si>
    <t>WW08</t>
  </si>
  <si>
    <r>
      <t xml:space="preserve">30 Nov update: 60 pcs received last week. 25 pcs ETA 03 Dec. Venture to continue to follow up.
</t>
    </r>
    <r>
      <rPr>
        <sz val="8"/>
        <rFont val="Arial"/>
        <family val="2"/>
      </rPr>
      <t>23 Nov update: Parker shipped 60 pcs ETA 26 Nov. Venture to continue to follow up.</t>
    </r>
    <r>
      <rPr>
        <sz val="8"/>
        <color rgb="FF0000FF"/>
        <rFont val="Arial"/>
        <family val="2"/>
      </rPr>
      <t xml:space="preserve">
</t>
    </r>
    <r>
      <rPr>
        <sz val="8"/>
        <rFont val="Arial"/>
        <family val="2"/>
      </rPr>
      <t xml:space="preserve">16 Nov update: Parker shipped 40 pcs on 09 Nov. Venture to continue to follow up. </t>
    </r>
    <r>
      <rPr>
        <sz val="8"/>
        <color rgb="FF0000FF"/>
        <rFont val="Arial"/>
        <family val="2"/>
      </rPr>
      <t xml:space="preserve">
</t>
    </r>
    <r>
      <rPr>
        <sz val="8"/>
        <rFont val="Arial"/>
        <family val="2"/>
      </rPr>
      <t>09 Nov update: Parker shipped 56 pcs om 05 Nov. Venture to continue to follow up.</t>
    </r>
    <r>
      <rPr>
        <sz val="8"/>
        <color rgb="FF0000FF"/>
        <rFont val="Arial"/>
        <family val="2"/>
      </rPr>
      <t xml:space="preserve">
</t>
    </r>
    <r>
      <rPr>
        <sz val="8"/>
        <rFont val="Arial"/>
        <family val="2"/>
      </rPr>
      <t>02 Nov update: Partial delivery 27 pcs ETD 05 Nov. Parker to ship 56 pcs every week.</t>
    </r>
    <r>
      <rPr>
        <sz val="8"/>
        <color rgb="FF0000FF"/>
        <rFont val="Arial"/>
        <family val="2"/>
      </rPr>
      <t xml:space="preserve">
</t>
    </r>
    <r>
      <rPr>
        <sz val="8"/>
        <rFont val="Arial"/>
        <family val="2"/>
      </rPr>
      <t>26 Oct update: Venture has received 57 pieces of 279003338. Production recovery in progress. Target to have first 46 units shipped on 31-Oct-18.</t>
    </r>
    <r>
      <rPr>
        <sz val="8"/>
        <color rgb="FF0000FF"/>
        <rFont val="Arial"/>
        <family val="2"/>
      </rPr>
      <t xml:space="preserve">
</t>
    </r>
    <r>
      <rPr>
        <sz val="8"/>
        <rFont val="Arial"/>
        <family val="2"/>
      </rPr>
      <t>19 Oct update: Parker re-started production. John Gannon to advise Parker's shipment and production status. Target to ship 56 pcs to Venture on 20 Oct.
05 Oct update: Production line stop. High production reject, Venture do not have any good part to run production. Pending Parker to advise delivery date.</t>
    </r>
  </si>
  <si>
    <t>Tray Pre-Heater Four Column H/C</t>
  </si>
  <si>
    <t>Thermo Cool</t>
  </si>
  <si>
    <t>186015007
186015008
186015009
700003816
700005536
700003155</t>
  </si>
  <si>
    <t>405004811 Tray Pre-Heater Four Column H/C</t>
  </si>
  <si>
    <r>
      <t xml:space="preserve">14 Dec update: 300pcs (441001398) received on 7-Dec. Total 573pcs will be received in wk 10 Dec. 350pcs (Sensata) will be shipping out by 14 Dec. Next shortages will in 21 Jan.
</t>
    </r>
    <r>
      <rPr>
        <sz val="8"/>
        <rFont val="Arial"/>
        <family val="2"/>
      </rPr>
      <t>07 Dec update: 300 pieces of 441001398 cable from CMTi, received on 07 Dec. Flex to continue to follow up with subsequent delivery from Sensata.</t>
    </r>
    <r>
      <rPr>
        <sz val="8"/>
        <color rgb="FF0000FF"/>
        <rFont val="Arial"/>
        <family val="2"/>
      </rPr>
      <t xml:space="preserve">
</t>
    </r>
    <r>
      <rPr>
        <sz val="8"/>
        <rFont val="Arial"/>
        <family val="2"/>
      </rPr>
      <t>30 Nov update: 100 pcs from new batch, ETA 11 Dec. To pull in another 300 pieces of 441001398 cable from CMTi, ETA 11 Dec. Flex to continue to follow up with subsequent delivery from Sensata.</t>
    </r>
    <r>
      <rPr>
        <sz val="8"/>
        <color rgb="FF0000FF"/>
        <rFont val="Arial"/>
        <family val="2"/>
      </rPr>
      <t xml:space="preserve">
</t>
    </r>
    <r>
      <rPr>
        <sz val="8"/>
        <rFont val="Arial"/>
        <family val="2"/>
      </rPr>
      <t>23 Nov update: 100 pcs sample ETA 24 Nov. TMD010588 approved for 200 pcs from CMTI. Flex to expedite subsequent delivery from Sensata.</t>
    </r>
    <r>
      <rPr>
        <sz val="8"/>
        <color rgb="FF0000FF"/>
        <rFont val="Arial"/>
        <family val="2"/>
      </rPr>
      <t xml:space="preserve">
</t>
    </r>
    <r>
      <rPr>
        <sz val="8"/>
        <rFont val="Arial"/>
        <family val="2"/>
      </rPr>
      <t xml:space="preserve">16 Nov update: 300 pcs received. 326 pcs ETA 19 Nov. Next shipment impact 05 Dec 146 units. To expedite subsequent delivery from Sensata. </t>
    </r>
    <r>
      <rPr>
        <sz val="8"/>
        <color rgb="FF0000FF"/>
        <rFont val="Arial"/>
        <family val="2"/>
      </rPr>
      <t xml:space="preserve">
</t>
    </r>
    <r>
      <rPr>
        <sz val="8"/>
        <rFont val="Arial"/>
        <family val="2"/>
      </rPr>
      <t>09 Nov update: 300 pieces ETA 12-Nov, 500 pieces ETD 14-Nov, 200 pieces ETD 19-Nov. Flex to continue follow up shipment for another 500 pieces to close Q4 production requirement.</t>
    </r>
    <r>
      <rPr>
        <sz val="8"/>
        <color rgb="FF0000FF"/>
        <rFont val="Arial"/>
        <family val="2"/>
      </rPr>
      <t xml:space="preserve">
</t>
    </r>
    <r>
      <rPr>
        <sz val="8"/>
        <rFont val="Arial"/>
        <family val="2"/>
      </rPr>
      <t>02 Nov update: Raw material received. 1000 pcs ETD 09 Nov, ETA 14 Nov.</t>
    </r>
    <r>
      <rPr>
        <sz val="8"/>
        <color rgb="FF0000FF"/>
        <rFont val="Arial"/>
        <family val="2"/>
      </rPr>
      <t xml:space="preserve">
</t>
    </r>
    <r>
      <rPr>
        <sz val="8"/>
        <rFont val="Arial"/>
        <family val="2"/>
      </rPr>
      <t>26-Oct-18 update: EMC did not ship parts on 16-Oct-18 as committed. Current revised ETA date is 14-Nov. Will continue to expedite with Sensata.</t>
    </r>
  </si>
  <si>
    <t xml:space="preserve">FITTING, ONE-PIECE, 10-32
</t>
  </si>
  <si>
    <t>186002487
186269505
186269506
186248900</t>
  </si>
  <si>
    <t>Pending replacement from Thermo cool, LT 9-10 weeks. Next shipment impact:
Spares: 17 Dec (short of 13u out of 30u)
Instrument: 02 Jan</t>
  </si>
  <si>
    <t>c</t>
  </si>
  <si>
    <t>2998/PDA/eLambda Detectors Recovery Plan</t>
  </si>
  <si>
    <t>Monthly - Total Reqmt Vs Planned Recovery</t>
  </si>
  <si>
    <t>Weekly - Total Reqmt Vs Planned Recovery</t>
  </si>
  <si>
    <t>Monthly - Total Reqmt Vs Actual</t>
  </si>
  <si>
    <t>Daily Recovery Plan Vs Actual =&gt;</t>
  </si>
  <si>
    <t>audit</t>
  </si>
  <si>
    <t>6-Nov: Deepavali</t>
  </si>
  <si>
    <t>Models</t>
  </si>
  <si>
    <t>Monthly</t>
  </si>
  <si>
    <t>Nov</t>
  </si>
  <si>
    <t>Dec</t>
  </si>
  <si>
    <t>Weekly</t>
  </si>
  <si>
    <t>Open +</t>
  </si>
  <si>
    <t>M</t>
  </si>
  <si>
    <t>T</t>
  </si>
  <si>
    <t>W</t>
  </si>
  <si>
    <t>F</t>
  </si>
  <si>
    <t>S</t>
  </si>
  <si>
    <t>May</t>
  </si>
  <si>
    <t>Total Reqmt</t>
  </si>
  <si>
    <t>Weekly Reqmt</t>
  </si>
  <si>
    <t>Plan</t>
  </si>
  <si>
    <t>Total Plan</t>
  </si>
  <si>
    <t>Total Act Till Date</t>
  </si>
  <si>
    <t>Actual</t>
  </si>
  <si>
    <t>Delta</t>
  </si>
  <si>
    <t>Balance to go</t>
  </si>
  <si>
    <t>Total Reqmt Vs Actual</t>
  </si>
  <si>
    <t>Daily Recovery Plan Vs Actual ==&gt;</t>
  </si>
  <si>
    <t>Recovery Plan</t>
  </si>
  <si>
    <t>Apr</t>
  </si>
  <si>
    <t>Jun</t>
  </si>
  <si>
    <t>All</t>
  </si>
  <si>
    <t>WATH-279001810-L GPV receipt</t>
  </si>
  <si>
    <t>as of 10/24, short of total 36sets for 31-Oct PO. Next 100pcs (50sets) ETA on 10/30. Each Tue expected 50sets</t>
  </si>
  <si>
    <t>ETA date</t>
  </si>
  <si>
    <t>Qty</t>
  </si>
  <si>
    <t>Cum shipped to Waters</t>
  </si>
  <si>
    <t>Bal at Flex (sets)</t>
  </si>
  <si>
    <t>Holiday</t>
  </si>
  <si>
    <t>Mar</t>
  </si>
  <si>
    <t>100% drift test</t>
  </si>
  <si>
    <t>testers are not stable (lost comm)</t>
  </si>
  <si>
    <t>testers are not stable</t>
  </si>
  <si>
    <t>sampling drift test</t>
  </si>
  <si>
    <t>PDA Family</t>
  </si>
  <si>
    <t>TUV family</t>
  </si>
  <si>
    <t>Critical part:</t>
  </si>
  <si>
    <t>Receive date</t>
  </si>
  <si>
    <t>WAT-352000115: 300 + 326pcs received.</t>
  </si>
  <si>
    <t>OH stock covers until 11/29 build. Short of 55u for 5-Dec recovery.</t>
  </si>
  <si>
    <t>Ship qty</t>
  </si>
  <si>
    <t>200pcs of alternate part cover until 12/05 build.</t>
  </si>
  <si>
    <t>Balance qty</t>
  </si>
  <si>
    <t>Next lot ETD Mexico on 12/05, ETA 12/10.</t>
  </si>
  <si>
    <t>23-Oct status</t>
  </si>
  <si>
    <t>will recover 23u</t>
  </si>
  <si>
    <t>short 38pcs for 31-Oct PO</t>
  </si>
  <si>
    <t>short 47pcs for 31-Oct PO</t>
  </si>
  <si>
    <r>
      <t xml:space="preserve">21 Dec update: Parts received.
</t>
    </r>
    <r>
      <rPr>
        <sz val="8"/>
        <rFont val="Arial"/>
        <family val="2"/>
      </rPr>
      <t xml:space="preserve">14 dec update: Missing cargo. Excluding 400pcs cargo, Flex will have following coverage for Q4’18, and shortage week will be 31 Dec.
800pcs – ETA 15-Dec
400pcs – ETA 17-Dec (FEDEX)
500pcs – ETD 17-Dec from IDEX
400pcs – ETA TBA </t>
    </r>
  </si>
  <si>
    <r>
      <t xml:space="preserve">21 Dec update: Current delivery date for replacement lot stays on 22-Feb-19.
These parts are manufacture in Thermocool China but the coating is done in the US at Light Metals in Connecticut (Waters authorized supplier for this coating). To continue expedite. Last date WPPL can accept is on 28-Jan-19 - 13u of 700003816 and 6u of 186015007.
</t>
    </r>
    <r>
      <rPr>
        <sz val="8"/>
        <rFont val="Arial"/>
        <family val="2"/>
      </rPr>
      <t xml:space="preserve">14 Dec update: Pending replacement from Thermo cool, LT 9-10 weeks. Next shipment impact:
spares: 17 Dec (short of 13u out of 30u)
instrument: 02 Jan
07 Dec update: Different surface finishing issue. 25pcs good parts to use after sorting. Next shipment impact will be on 17-Dec. </t>
    </r>
  </si>
  <si>
    <t>FTN Model</t>
  </si>
  <si>
    <t>Total</t>
  </si>
  <si>
    <t>ADC</t>
  </si>
  <si>
    <t>GES FG Qty to rework</t>
  </si>
  <si>
    <t>Fresh Build</t>
  </si>
  <si>
    <t>ADC Qty to rework/ship</t>
  </si>
  <si>
    <t>Ship plan</t>
  </si>
  <si>
    <t>Actual shipped</t>
  </si>
  <si>
    <t>Day</t>
  </si>
  <si>
    <t>Thu</t>
  </si>
  <si>
    <t>Fri</t>
  </si>
  <si>
    <t>Sat</t>
  </si>
  <si>
    <t>Sun</t>
  </si>
  <si>
    <t>Mon</t>
  </si>
  <si>
    <t>Tue</t>
  </si>
  <si>
    <t>Wed</t>
  </si>
  <si>
    <t>Date</t>
  </si>
  <si>
    <t>Total QTY</t>
  </si>
  <si>
    <t>Rework</t>
  </si>
  <si>
    <t>Ship Plan/Qty</t>
  </si>
  <si>
    <t>Actual Shipped</t>
  </si>
  <si>
    <t>Balance to ship</t>
  </si>
  <si>
    <t>Total Output/Day</t>
  </si>
  <si>
    <t>Magnetic Target</t>
  </si>
  <si>
    <t>Timken</t>
  </si>
  <si>
    <t>186015017
186015046
186015085
186015088</t>
  </si>
  <si>
    <t>21 Dec update: Set screw used found to be wrong material - steel alloy instead of stainless steel material. Instruments shipped with wrong set screw are under stop ship and will be recall back from DC for rework. Venture is in production recovery for total 105 units to close Q4 shipment (54x 186015088, 47x 186015085 and 4x 186015046).</t>
  </si>
  <si>
    <t>GASKET, DEGASSER CHAMBER</t>
  </si>
  <si>
    <t>21 Dec update: Venture is facing reject during production (easily torn). Need to explore if Milford Engineering can add alternate material in the drawing specification - KT412 AD (existing material before ECO change). Only affecting last 9 units of 186015000.</t>
  </si>
  <si>
    <t>WW09</t>
  </si>
  <si>
    <t>WW10</t>
  </si>
  <si>
    <t>WW11</t>
  </si>
  <si>
    <t>WW12</t>
  </si>
  <si>
    <t>WW13</t>
  </si>
  <si>
    <t>01.13.19</t>
  </si>
  <si>
    <t xml:space="preserve">ASSY, SOLENOID VALVE, 3-WAY
</t>
  </si>
  <si>
    <t>BIO-CHEM</t>
  </si>
  <si>
    <r>
      <t xml:space="preserve">04 Jan update: 250pcs received, 75pcs shipped this week. 
</t>
    </r>
    <r>
      <rPr>
        <sz val="8"/>
        <rFont val="Arial"/>
        <family val="2"/>
      </rPr>
      <t>21 Dec update: 100 pieces ETA 24-Dec. Parker shipment has meet Flex MRP plan (materials arrival is 2 weeks ahead of shipment). Flex to continue monitor.</t>
    </r>
    <r>
      <rPr>
        <sz val="8"/>
        <color rgb="FF0000FF"/>
        <rFont val="Arial"/>
        <family val="2"/>
      </rPr>
      <t xml:space="preserve">
</t>
    </r>
    <r>
      <rPr>
        <sz val="8"/>
        <rFont val="Arial"/>
        <family val="2"/>
      </rPr>
      <t>14 Dec update: 150pcs received by 13-Dec. 50pcs shipped ETA 14-Dec. Flex to continue to monitor subsequent shipment.
07 Dec update:  Parker expects to ship 175 pieces by 7-Dec-18. Flex to continue to monitor subsequent shipment.</t>
    </r>
    <r>
      <rPr>
        <sz val="8"/>
        <color rgb="FF0000FF"/>
        <rFont val="Arial"/>
        <family val="2"/>
      </rPr>
      <t xml:space="preserve">
</t>
    </r>
    <r>
      <rPr>
        <sz val="8"/>
        <rFont val="Arial"/>
        <family val="2"/>
      </rPr>
      <t>30 Nov update: 150 pcs received 26 Nov. 150 pcs ETA 03 Dec. Flex to continue to monitor subsequent shipment.</t>
    </r>
    <r>
      <rPr>
        <sz val="8"/>
        <color rgb="FF0000FF"/>
        <rFont val="Arial"/>
        <family val="2"/>
      </rPr>
      <t xml:space="preserve">
</t>
    </r>
    <r>
      <rPr>
        <sz val="8"/>
        <rFont val="Arial"/>
        <family val="2"/>
      </rPr>
      <t>23 Nov update: 150pcs received 22 Nov. Flex to continue to monitor subsequent shipment.</t>
    </r>
    <r>
      <rPr>
        <sz val="8"/>
        <color rgb="FF0000FF"/>
        <rFont val="Arial"/>
        <family val="2"/>
      </rPr>
      <t xml:space="preserve">
</t>
    </r>
    <r>
      <rPr>
        <sz val="8"/>
        <rFont val="Arial"/>
        <family val="2"/>
      </rPr>
      <t>16 Nov update: 100 pcs received. 75 pcs ETA 16 Nov. Flex to continue to monitor.</t>
    </r>
    <r>
      <rPr>
        <sz val="8"/>
        <color rgb="FF0000FF"/>
        <rFont val="Arial"/>
        <family val="2"/>
      </rPr>
      <t xml:space="preserve">
</t>
    </r>
    <r>
      <rPr>
        <sz val="8"/>
        <rFont val="Arial"/>
        <family val="2"/>
      </rPr>
      <t>09 Nov upate: 100 pcs received. Flex to continue to monitor.</t>
    </r>
    <r>
      <rPr>
        <sz val="8"/>
        <color rgb="FF0000FF"/>
        <rFont val="Arial"/>
        <family val="2"/>
      </rPr>
      <t xml:space="preserve">
</t>
    </r>
    <r>
      <rPr>
        <sz val="8"/>
        <rFont val="Arial"/>
        <family val="2"/>
      </rPr>
      <t>02 Nov update: 100 pcs ETD 02 Nov. Flex to continue to monitor.</t>
    </r>
    <r>
      <rPr>
        <sz val="8"/>
        <color rgb="FF0000FF"/>
        <rFont val="Arial"/>
        <family val="2"/>
      </rPr>
      <t xml:space="preserve">
</t>
    </r>
    <r>
      <rPr>
        <sz val="8"/>
        <rFont val="Arial"/>
        <family val="2"/>
      </rPr>
      <t>26 Oct update: Parker is targeting to ship 100 pcs on 26-Oct. To monitor</t>
    </r>
    <r>
      <rPr>
        <sz val="8"/>
        <color rgb="FF0000FF"/>
        <rFont val="Arial"/>
        <family val="2"/>
      </rPr>
      <t>.</t>
    </r>
    <r>
      <rPr>
        <sz val="8"/>
        <rFont val="Arial"/>
        <family val="2"/>
      </rPr>
      <t xml:space="preserve">
19 Oct update: Parker re-started production. John Gannon to advise Parker's shipment and production status. Tentative ETD 26 Oct. </t>
    </r>
    <r>
      <rPr>
        <sz val="8"/>
        <color rgb="FF0000FF"/>
        <rFont val="Arial"/>
        <family val="2"/>
      </rPr>
      <t xml:space="preserve">
</t>
    </r>
    <r>
      <rPr>
        <sz val="8"/>
        <rFont val="Arial"/>
        <family val="2"/>
      </rPr>
      <t>12 Oct update: Shipment hold. Supplier is working with Milford to resolve issue. Recovery plan yet to provide. Next impact on WK44, 23u.</t>
    </r>
    <r>
      <rPr>
        <sz val="8"/>
        <color rgb="FF0000FF"/>
        <rFont val="Arial"/>
        <family val="2"/>
      </rPr>
      <t xml:space="preserve">
</t>
    </r>
    <r>
      <rPr>
        <sz val="8"/>
        <rFont val="Arial"/>
        <family val="2"/>
      </rPr>
      <t xml:space="preserve">05 Oct update: Production line resume. Outstanding 16u on WK40, Niu Niu to provide </t>
    </r>
  </si>
  <si>
    <r>
      <t xml:space="preserve">04 Jan update: 112pcs received, 112pcs shipped this week. 
</t>
    </r>
    <r>
      <rPr>
        <sz val="8"/>
        <rFont val="Arial"/>
        <family val="2"/>
      </rPr>
      <t>21 Dec update: 140 pieces received. Short 33 pieces for 9-Jan-19 shipment. Flex to continue monitor.</t>
    </r>
    <r>
      <rPr>
        <sz val="8"/>
        <color rgb="FF0000FF"/>
        <rFont val="Arial"/>
        <family val="2"/>
      </rPr>
      <t xml:space="preserve">
</t>
    </r>
    <r>
      <rPr>
        <sz val="8"/>
        <rFont val="Arial"/>
        <family val="2"/>
      </rPr>
      <t>14 Dec update: Parker to ship 28 pcs on 12-Dec; 56 pcs on 13-Dec; &amp; 28 pcs on 14-Dec. Flex to continue to monitor subsequent shipment.
07 Dec update: Parker expects to ship 88 pieces by 7-Dec-18. Flex to continue to monitor subsequent shipment.</t>
    </r>
    <r>
      <rPr>
        <sz val="8"/>
        <color rgb="FF0000FF"/>
        <rFont val="Arial"/>
        <family val="2"/>
      </rPr>
      <t xml:space="preserve">
</t>
    </r>
    <r>
      <rPr>
        <sz val="8"/>
        <rFont val="Arial"/>
        <family val="2"/>
      </rPr>
      <t>30 Nov update: 156 pcs received last week. Flex to continue to follow up.
23 Nov update: 320 pcs received. Flex to continue to monitor.</t>
    </r>
    <r>
      <rPr>
        <sz val="8"/>
        <color rgb="FF0000FF"/>
        <rFont val="Arial"/>
        <family val="2"/>
      </rPr>
      <t xml:space="preserve">
</t>
    </r>
    <r>
      <rPr>
        <sz val="8"/>
        <rFont val="Arial"/>
        <family val="2"/>
      </rPr>
      <t xml:space="preserve">16 Nov update: 120 pcs from Milford received. </t>
    </r>
    <r>
      <rPr>
        <sz val="8"/>
        <color rgb="FF0000FF"/>
        <rFont val="Arial"/>
        <family val="2"/>
      </rPr>
      <t xml:space="preserve">
</t>
    </r>
    <r>
      <rPr>
        <sz val="8"/>
        <rFont val="Arial"/>
        <family val="2"/>
      </rPr>
      <t>09 Nov update: Parker shipped 56 pieces, Milford to ship 120 pieces.</t>
    </r>
    <r>
      <rPr>
        <sz val="8"/>
        <color rgb="FF0000FF"/>
        <rFont val="Arial"/>
        <family val="2"/>
      </rPr>
      <t xml:space="preserve">
</t>
    </r>
    <r>
      <rPr>
        <sz val="8"/>
        <rFont val="Arial"/>
        <family val="2"/>
      </rPr>
      <t>02 Nov update: Parker shipped 112 pcs this week, ETA 02 Nov. 56 pcs ETD 02 Nov.
26 Oct update: 56 pcs from Milford + 184 pcs shipped from Parker this week. Next shipment impact WW46.</t>
    </r>
    <r>
      <rPr>
        <sz val="8"/>
        <color rgb="FF0000FF"/>
        <rFont val="Arial"/>
        <family val="2"/>
      </rPr>
      <t xml:space="preserve">
</t>
    </r>
    <r>
      <rPr>
        <sz val="8"/>
        <rFont val="Arial"/>
        <family val="2"/>
      </rPr>
      <t>19 Oct update: Parker re-started production. Milford to sell 56 units to Flext to avoid line done on Alliance. Flex would receive material on Monday, 22 Oct. John Gannon to advise Parker's shipment and production status.</t>
    </r>
    <r>
      <rPr>
        <sz val="8"/>
        <color rgb="FF0000FF"/>
        <rFont val="Arial"/>
        <family val="2"/>
      </rPr>
      <t xml:space="preserve">
</t>
    </r>
    <r>
      <rPr>
        <sz val="8"/>
        <rFont val="Arial"/>
        <family val="2"/>
      </rPr>
      <t>12 Oct update: Shipment hold. Supplier is working with Milford to resolve issue. Recovery plan yet to provide. Next impact on WK44, 116u.</t>
    </r>
  </si>
  <si>
    <t>ASSY, PCB, 3VCCPU AHCT</t>
  </si>
  <si>
    <t>9+1</t>
  </si>
  <si>
    <t>Detectors and Pumps</t>
  </si>
  <si>
    <t xml:space="preserve">04 Jan update: Cosmetic reject not in accordance to drawing. Pending UAI. </t>
  </si>
  <si>
    <t xml:space="preserve">04 Jan update: Q4 upside missing compnent shortage. Under weekly allocation.
225pcs ETA 07 Jan 
225pcs ETA 09 Jan
Next shipment impact 23 Jan </t>
  </si>
  <si>
    <t>210000414
210001164</t>
  </si>
  <si>
    <t>186015031
186015032
186015033</t>
  </si>
  <si>
    <t>ASSY,PCB,ACQ,TUV,PERSONALITY
ASSY, PCB HAMAMATSU 518 PIX PD</t>
  </si>
  <si>
    <t xml:space="preserve">04 Jan update: GTS failed self-test after installing the calibrated NI cards; Milford advised to run diagnostics to clean the relay resistance. WPPL tried to run cleaning by remote into GTS, but still not able to pass. </t>
  </si>
  <si>
    <t>279003850 ASSY, SOLENOID VALVE, 3-WAY</t>
  </si>
  <si>
    <t xml:space="preserve">Cosmetic reject not in accordance to drawing. Pending UAI. </t>
  </si>
  <si>
    <t>210000414 ASSY,PCB,ACQ,TUV,PERSONALITY &amp; 210001164 ASSY, PCB HAMAMATSU 518 PIX PD</t>
  </si>
  <si>
    <t xml:space="preserve">GTS failed self-test after installing the calibrated NI cards; Milford advised to run diagnostics to clean the relay resistance. WPPL tried to run cleaning by remote into GTS, but still not able to pass. </t>
  </si>
  <si>
    <t>210000520 ASSY, PCB, 3VCCPU AHCT</t>
  </si>
  <si>
    <t>Flextronics production CTB for Q1 2019 :</t>
  </si>
  <si>
    <t>Update as of WW01 2019:</t>
  </si>
  <si>
    <t>Venture production CTB for Q1 2019 :</t>
  </si>
  <si>
    <t>Q1 2019 CTB Status</t>
  </si>
  <si>
    <t>CEI production CTB for Q1 2019 :</t>
  </si>
  <si>
    <t>Fu Yu production CTB for Q1 2019 :</t>
  </si>
</sst>
</file>

<file path=xl/styles.xml><?xml version="1.0" encoding="utf-8"?>
<styleSheet xmlns="http://schemas.openxmlformats.org/spreadsheetml/2006/main" xmlns:mc="http://schemas.openxmlformats.org/markup-compatibility/2006" xmlns:x14ac="http://schemas.microsoft.com/office/spreadsheetml/2009/9/ac" mc:Ignorable="x14ac">
  <numFmts count="31">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 numFmtId="187" formatCode="_(* #,##0_);_(* \(#,##0\);_(* &quot;-&quot;??_);_(@_)"/>
    <numFmt numFmtId="188" formatCode="dd\-mmm\-yy"/>
  </numFmts>
  <fonts count="228">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
      <sz val="9"/>
      <color indexed="81"/>
      <name val="Tahoma"/>
      <charset val="1"/>
    </font>
    <font>
      <b/>
      <sz val="9"/>
      <color indexed="81"/>
      <name val="Tahoma"/>
      <charset val="1"/>
    </font>
    <font>
      <b/>
      <u/>
      <sz val="16"/>
      <color theme="1"/>
      <name val="Calibri"/>
      <family val="2"/>
      <scheme val="minor"/>
    </font>
    <font>
      <sz val="11"/>
      <color rgb="FF0000FF"/>
      <name val="Calibri"/>
      <family val="2"/>
      <scheme val="minor"/>
    </font>
    <font>
      <b/>
      <sz val="14"/>
      <color theme="1"/>
      <name val="Calibri"/>
      <family val="2"/>
      <scheme val="minor"/>
    </font>
    <font>
      <b/>
      <sz val="11"/>
      <color rgb="FFC00000"/>
      <name val="Calibri"/>
      <family val="2"/>
      <scheme val="minor"/>
    </font>
    <font>
      <b/>
      <sz val="11"/>
      <color rgb="FFFF0000"/>
      <name val="Calibri"/>
      <family val="2"/>
      <scheme val="minor"/>
    </font>
    <font>
      <sz val="11"/>
      <color rgb="FFC00000"/>
      <name val="Calibri"/>
      <family val="2"/>
      <scheme val="minor"/>
    </font>
    <font>
      <b/>
      <sz val="11"/>
      <name val="Calibri"/>
      <family val="2"/>
      <scheme val="minor"/>
    </font>
    <font>
      <b/>
      <sz val="8"/>
      <name val="Calibri"/>
      <family val="2"/>
      <scheme val="minor"/>
    </font>
    <font>
      <b/>
      <sz val="8"/>
      <color theme="1"/>
      <name val="Calibri"/>
      <family val="2"/>
      <scheme val="minor"/>
    </font>
    <font>
      <b/>
      <sz val="11"/>
      <color rgb="FF0000FF"/>
      <name val="Calibri"/>
      <family val="2"/>
      <scheme val="minor"/>
    </font>
    <font>
      <b/>
      <sz val="10"/>
      <name val="Calibri"/>
      <family val="2"/>
      <scheme val="minor"/>
    </font>
    <font>
      <b/>
      <sz val="10"/>
      <color theme="0"/>
      <name val="Calibri"/>
      <family val="2"/>
      <scheme val="minor"/>
    </font>
    <font>
      <b/>
      <sz val="10"/>
      <color rgb="FFFF0000"/>
      <name val="Calibri"/>
      <family val="2"/>
      <scheme val="minor"/>
    </font>
    <font>
      <sz val="10"/>
      <name val="Calibri"/>
      <family val="2"/>
      <scheme val="minor"/>
    </font>
    <font>
      <b/>
      <sz val="12"/>
      <name val="Calibri"/>
      <family val="2"/>
      <scheme val="minor"/>
    </font>
    <font>
      <b/>
      <sz val="12"/>
      <color theme="1"/>
      <name val="Calibri"/>
      <family val="2"/>
      <scheme val="minor"/>
    </font>
    <font>
      <sz val="10"/>
      <color theme="1"/>
      <name val="Calibri"/>
      <family val="2"/>
      <scheme val="minor"/>
    </font>
    <font>
      <b/>
      <u/>
      <sz val="10"/>
      <color theme="1"/>
      <name val="Calibri"/>
      <family val="2"/>
      <scheme val="minor"/>
    </font>
    <font>
      <sz val="10"/>
      <color rgb="FF0000FF"/>
      <name val="Calibri"/>
      <family val="2"/>
      <scheme val="minor"/>
    </font>
    <font>
      <sz val="10"/>
      <color rgb="FFFF0000"/>
      <name val="Calibri"/>
      <family val="2"/>
      <scheme val="minor"/>
    </font>
    <font>
      <b/>
      <sz val="10"/>
      <color theme="1"/>
      <name val="Calibri"/>
      <family val="2"/>
      <scheme val="minor"/>
    </font>
    <font>
      <b/>
      <sz val="10"/>
      <color rgb="FFC00000"/>
      <name val="Calibri"/>
      <family val="2"/>
      <scheme val="minor"/>
    </font>
    <font>
      <b/>
      <sz val="10"/>
      <color rgb="FF0000FF"/>
      <name val="Calibri"/>
      <family val="2"/>
      <scheme val="minor"/>
    </font>
    <font>
      <b/>
      <sz val="10"/>
      <color rgb="FF002060"/>
      <name val="Calibri"/>
      <family val="2"/>
      <scheme val="minor"/>
    </font>
    <font>
      <sz val="10"/>
      <color theme="0"/>
      <name val="Calibri"/>
      <family val="2"/>
      <scheme val="minor"/>
    </font>
    <font>
      <b/>
      <sz val="11"/>
      <color theme="9" tint="-0.249977111117893"/>
      <name val="Calibri"/>
      <family val="2"/>
      <scheme val="minor"/>
    </font>
    <font>
      <sz val="12"/>
      <name val="Calibri"/>
      <family val="2"/>
      <scheme val="minor"/>
    </font>
    <font>
      <b/>
      <sz val="8"/>
      <color rgb="FFFF0000"/>
      <name val="Calibri"/>
      <family val="2"/>
      <scheme val="minor"/>
    </font>
    <font>
      <b/>
      <sz val="8"/>
      <color rgb="FF002060"/>
      <name val="Calibri"/>
      <family val="2"/>
      <scheme val="minor"/>
    </font>
    <font>
      <b/>
      <sz val="6"/>
      <color indexed="81"/>
      <name val="Tahoma"/>
      <family val="2"/>
    </font>
    <font>
      <sz val="6"/>
      <color indexed="81"/>
      <name val="Tahoma"/>
      <family val="2"/>
    </font>
  </fonts>
  <fills count="85">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auto="1"/>
      </patternFill>
    </fill>
    <fill>
      <patternFill patternType="solid">
        <fgColor theme="0"/>
        <bgColor indexed="64"/>
      </patternFill>
    </fill>
    <fill>
      <patternFill patternType="solid">
        <fgColor rgb="FF00B0F0"/>
        <bgColor indexed="64"/>
      </patternFill>
    </fill>
    <fill>
      <patternFill patternType="solid">
        <fgColor rgb="FF00B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rgb="FF99FF33"/>
        <bgColor indexed="64"/>
      </patternFill>
    </fill>
    <fill>
      <patternFill patternType="solid">
        <fgColor rgb="FF00FF00"/>
        <bgColor indexed="64"/>
      </patternFill>
    </fill>
    <fill>
      <patternFill patternType="solid">
        <fgColor theme="5" tint="0.79998168889431442"/>
        <bgColor indexed="64"/>
      </patternFill>
    </fill>
  </fills>
  <borders count="10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right/>
      <top style="thin">
        <color theme="0" tint="-0.2499465926084170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bottom/>
      <diagonal/>
    </border>
  </borders>
  <cellStyleXfs count="52725">
    <xf numFmtId="0" fontId="0" fillId="0" borderId="0"/>
    <xf numFmtId="164" fontId="112" fillId="0" borderId="0"/>
    <xf numFmtId="164" fontId="112" fillId="0" borderId="0"/>
    <xf numFmtId="164" fontId="112" fillId="0" borderId="0"/>
    <xf numFmtId="164" fontId="112" fillId="0" borderId="0"/>
    <xf numFmtId="0" fontId="119" fillId="0" borderId="0"/>
    <xf numFmtId="0" fontId="102" fillId="0" borderId="0"/>
    <xf numFmtId="0" fontId="123" fillId="0" borderId="0" applyNumberFormat="0" applyFill="0" applyBorder="0" applyAlignment="0" applyProtection="0"/>
    <xf numFmtId="0" fontId="124" fillId="0" borderId="26" applyNumberFormat="0" applyFill="0" applyAlignment="0" applyProtection="0"/>
    <xf numFmtId="0" fontId="125" fillId="0" borderId="27" applyNumberFormat="0" applyFill="0" applyAlignment="0" applyProtection="0"/>
    <xf numFmtId="0" fontId="126" fillId="0" borderId="28" applyNumberFormat="0" applyFill="0" applyAlignment="0" applyProtection="0"/>
    <xf numFmtId="0" fontId="126" fillId="0" borderId="0" applyNumberFormat="0" applyFill="0" applyBorder="0" applyAlignment="0" applyProtection="0"/>
    <xf numFmtId="0" fontId="127" fillId="14" borderId="0" applyNumberFormat="0" applyBorder="0" applyAlignment="0" applyProtection="0"/>
    <xf numFmtId="0" fontId="128" fillId="15" borderId="0" applyNumberFormat="0" applyBorder="0" applyAlignment="0" applyProtection="0"/>
    <xf numFmtId="0" fontId="129" fillId="16" borderId="0" applyNumberFormat="0" applyBorder="0" applyAlignment="0" applyProtection="0"/>
    <xf numFmtId="0" fontId="130" fillId="17" borderId="29" applyNumberFormat="0" applyAlignment="0" applyProtection="0"/>
    <xf numFmtId="0" fontId="131" fillId="18" borderId="30" applyNumberFormat="0" applyAlignment="0" applyProtection="0"/>
    <xf numFmtId="0" fontId="132" fillId="18" borderId="29" applyNumberFormat="0" applyAlignment="0" applyProtection="0"/>
    <xf numFmtId="0" fontId="133" fillId="0" borderId="31" applyNumberFormat="0" applyFill="0" applyAlignment="0" applyProtection="0"/>
    <xf numFmtId="0" fontId="134" fillId="19" borderId="32" applyNumberFormat="0" applyAlignment="0" applyProtection="0"/>
    <xf numFmtId="0" fontId="135" fillId="0" borderId="0" applyNumberFormat="0" applyFill="0" applyBorder="0" applyAlignment="0" applyProtection="0"/>
    <xf numFmtId="0" fontId="136" fillId="0" borderId="0" applyNumberFormat="0" applyFill="0" applyBorder="0" applyAlignment="0" applyProtection="0"/>
    <xf numFmtId="0" fontId="137" fillId="0" borderId="34" applyNumberFormat="0" applyFill="0" applyAlignment="0" applyProtection="0"/>
    <xf numFmtId="0" fontId="138" fillId="21" borderId="0" applyNumberFormat="0" applyBorder="0" applyAlignment="0" applyProtection="0"/>
    <xf numFmtId="0" fontId="100" fillId="22" borderId="0" applyNumberFormat="0" applyBorder="0" applyAlignment="0" applyProtection="0"/>
    <xf numFmtId="0" fontId="100" fillId="23" borderId="0" applyNumberFormat="0" applyBorder="0" applyAlignment="0" applyProtection="0"/>
    <xf numFmtId="0" fontId="138" fillId="24" borderId="0" applyNumberFormat="0" applyBorder="0" applyAlignment="0" applyProtection="0"/>
    <xf numFmtId="0" fontId="138" fillId="25" borderId="0" applyNumberFormat="0" applyBorder="0" applyAlignment="0" applyProtection="0"/>
    <xf numFmtId="0" fontId="100" fillId="26" borderId="0" applyNumberFormat="0" applyBorder="0" applyAlignment="0" applyProtection="0"/>
    <xf numFmtId="0" fontId="100" fillId="27" borderId="0" applyNumberFormat="0" applyBorder="0" applyAlignment="0" applyProtection="0"/>
    <xf numFmtId="0" fontId="138" fillId="28" borderId="0" applyNumberFormat="0" applyBorder="0" applyAlignment="0" applyProtection="0"/>
    <xf numFmtId="0" fontId="138" fillId="29" borderId="0" applyNumberFormat="0" applyBorder="0" applyAlignment="0" applyProtection="0"/>
    <xf numFmtId="0" fontId="100" fillId="30" borderId="0" applyNumberFormat="0" applyBorder="0" applyAlignment="0" applyProtection="0"/>
    <xf numFmtId="0" fontId="100" fillId="31" borderId="0" applyNumberFormat="0" applyBorder="0" applyAlignment="0" applyProtection="0"/>
    <xf numFmtId="0" fontId="138" fillId="32" borderId="0" applyNumberFormat="0" applyBorder="0" applyAlignment="0" applyProtection="0"/>
    <xf numFmtId="0" fontId="138" fillId="33" borderId="0" applyNumberFormat="0" applyBorder="0" applyAlignment="0" applyProtection="0"/>
    <xf numFmtId="0" fontId="100" fillId="34" borderId="0" applyNumberFormat="0" applyBorder="0" applyAlignment="0" applyProtection="0"/>
    <xf numFmtId="0" fontId="100" fillId="35"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0" fontId="100" fillId="38" borderId="0" applyNumberFormat="0" applyBorder="0" applyAlignment="0" applyProtection="0"/>
    <xf numFmtId="0" fontId="100" fillId="39" borderId="0" applyNumberFormat="0" applyBorder="0" applyAlignment="0" applyProtection="0"/>
    <xf numFmtId="0" fontId="138" fillId="40" borderId="0" applyNumberFormat="0" applyBorder="0" applyAlignment="0" applyProtection="0"/>
    <xf numFmtId="0" fontId="138" fillId="41" borderId="0" applyNumberFormat="0" applyBorder="0" applyAlignment="0" applyProtection="0"/>
    <xf numFmtId="0" fontId="100" fillId="42" borderId="0" applyNumberFormat="0" applyBorder="0" applyAlignment="0" applyProtection="0"/>
    <xf numFmtId="0" fontId="100" fillId="43" borderId="0" applyNumberFormat="0" applyBorder="0" applyAlignment="0" applyProtection="0"/>
    <xf numFmtId="0" fontId="138" fillId="44" borderId="0" applyNumberFormat="0" applyBorder="0" applyAlignment="0" applyProtection="0"/>
    <xf numFmtId="0" fontId="100" fillId="0" borderId="0"/>
    <xf numFmtId="0" fontId="100" fillId="20" borderId="33" applyNumberFormat="0" applyFont="0" applyAlignment="0" applyProtection="0"/>
    <xf numFmtId="0" fontId="99" fillId="0" borderId="0"/>
    <xf numFmtId="0" fontId="101" fillId="0" borderId="0"/>
    <xf numFmtId="0" fontId="99" fillId="22" borderId="0" applyNumberFormat="0" applyBorder="0" applyAlignment="0" applyProtection="0"/>
    <xf numFmtId="0" fontId="99" fillId="23" borderId="0" applyNumberFormat="0" applyBorder="0" applyAlignment="0" applyProtection="0"/>
    <xf numFmtId="0" fontId="99" fillId="26" borderId="0" applyNumberFormat="0" applyBorder="0" applyAlignment="0" applyProtection="0"/>
    <xf numFmtId="0" fontId="99" fillId="27" borderId="0" applyNumberFormat="0" applyBorder="0" applyAlignment="0" applyProtection="0"/>
    <xf numFmtId="0" fontId="99" fillId="30" borderId="0" applyNumberFormat="0" applyBorder="0" applyAlignment="0" applyProtection="0"/>
    <xf numFmtId="0" fontId="99" fillId="31" borderId="0" applyNumberFormat="0" applyBorder="0" applyAlignment="0" applyProtection="0"/>
    <xf numFmtId="0" fontId="99" fillId="34" borderId="0" applyNumberFormat="0" applyBorder="0" applyAlignment="0" applyProtection="0"/>
    <xf numFmtId="0" fontId="99" fillId="35" borderId="0" applyNumberFormat="0" applyBorder="0" applyAlignment="0" applyProtection="0"/>
    <xf numFmtId="0" fontId="99" fillId="38" borderId="0" applyNumberFormat="0" applyBorder="0" applyAlignment="0" applyProtection="0"/>
    <xf numFmtId="0" fontId="99" fillId="39" borderId="0" applyNumberFormat="0" applyBorder="0" applyAlignment="0" applyProtection="0"/>
    <xf numFmtId="0" fontId="99" fillId="42" borderId="0" applyNumberFormat="0" applyBorder="0" applyAlignment="0" applyProtection="0"/>
    <xf numFmtId="0" fontId="99" fillId="43" borderId="0" applyNumberFormat="0" applyBorder="0" applyAlignment="0" applyProtection="0"/>
    <xf numFmtId="0" fontId="99" fillId="0" borderId="0"/>
    <xf numFmtId="0" fontId="99" fillId="20" borderId="33" applyNumberFormat="0" applyFont="0" applyAlignment="0" applyProtection="0"/>
    <xf numFmtId="0" fontId="98" fillId="0" borderId="0"/>
    <xf numFmtId="0" fontId="97" fillId="0" borderId="0"/>
    <xf numFmtId="0" fontId="97" fillId="22" borderId="0" applyNumberFormat="0" applyBorder="0" applyAlignment="0" applyProtection="0"/>
    <xf numFmtId="0" fontId="97" fillId="26" borderId="0" applyNumberFormat="0" applyBorder="0" applyAlignment="0" applyProtection="0"/>
    <xf numFmtId="0" fontId="97" fillId="30" borderId="0" applyNumberFormat="0" applyBorder="0" applyAlignment="0" applyProtection="0"/>
    <xf numFmtId="0" fontId="97" fillId="34" borderId="0" applyNumberFormat="0" applyBorder="0" applyAlignment="0" applyProtection="0"/>
    <xf numFmtId="0" fontId="97" fillId="38" borderId="0" applyNumberFormat="0" applyBorder="0" applyAlignment="0" applyProtection="0"/>
    <xf numFmtId="0" fontId="97" fillId="42" borderId="0" applyNumberFormat="0" applyBorder="0" applyAlignment="0" applyProtection="0"/>
    <xf numFmtId="0" fontId="97" fillId="23" borderId="0" applyNumberFormat="0" applyBorder="0" applyAlignment="0" applyProtection="0"/>
    <xf numFmtId="0" fontId="97" fillId="27" borderId="0" applyNumberFormat="0" applyBorder="0" applyAlignment="0" applyProtection="0"/>
    <xf numFmtId="0" fontId="97" fillId="31" borderId="0" applyNumberFormat="0" applyBorder="0" applyAlignment="0" applyProtection="0"/>
    <xf numFmtId="0" fontId="97" fillId="35" borderId="0" applyNumberFormat="0" applyBorder="0" applyAlignment="0" applyProtection="0"/>
    <xf numFmtId="0" fontId="97" fillId="39" borderId="0" applyNumberFormat="0" applyBorder="0" applyAlignment="0" applyProtection="0"/>
    <xf numFmtId="0" fontId="97" fillId="43" borderId="0" applyNumberFormat="0" applyBorder="0" applyAlignment="0" applyProtection="0"/>
    <xf numFmtId="0" fontId="97" fillId="20" borderId="33" applyNumberFormat="0" applyFont="0" applyAlignment="0" applyProtection="0"/>
    <xf numFmtId="0" fontId="96" fillId="0" borderId="0"/>
    <xf numFmtId="0" fontId="98" fillId="0" borderId="0"/>
    <xf numFmtId="0" fontId="96" fillId="22" borderId="0" applyNumberFormat="0" applyBorder="0" applyAlignment="0" applyProtection="0"/>
    <xf numFmtId="0" fontId="96" fillId="23" borderId="0" applyNumberFormat="0" applyBorder="0" applyAlignment="0" applyProtection="0"/>
    <xf numFmtId="0" fontId="96" fillId="26" borderId="0" applyNumberFormat="0" applyBorder="0" applyAlignment="0" applyProtection="0"/>
    <xf numFmtId="0" fontId="96" fillId="27" borderId="0" applyNumberFormat="0" applyBorder="0" applyAlignment="0" applyProtection="0"/>
    <xf numFmtId="0" fontId="96" fillId="30" borderId="0" applyNumberFormat="0" applyBorder="0" applyAlignment="0" applyProtection="0"/>
    <xf numFmtId="0" fontId="96" fillId="31" borderId="0" applyNumberFormat="0" applyBorder="0" applyAlignment="0" applyProtection="0"/>
    <xf numFmtId="0" fontId="96" fillId="34" borderId="0" applyNumberFormat="0" applyBorder="0" applyAlignment="0" applyProtection="0"/>
    <xf numFmtId="0" fontId="96" fillId="35" borderId="0" applyNumberFormat="0" applyBorder="0" applyAlignment="0" applyProtection="0"/>
    <xf numFmtId="0" fontId="96" fillId="38" borderId="0" applyNumberFormat="0" applyBorder="0" applyAlignment="0" applyProtection="0"/>
    <xf numFmtId="0" fontId="96" fillId="39" borderId="0" applyNumberFormat="0" applyBorder="0" applyAlignment="0" applyProtection="0"/>
    <xf numFmtId="0" fontId="96" fillId="42" borderId="0" applyNumberFormat="0" applyBorder="0" applyAlignment="0" applyProtection="0"/>
    <xf numFmtId="0" fontId="96" fillId="43" borderId="0" applyNumberFormat="0" applyBorder="0" applyAlignment="0" applyProtection="0"/>
    <xf numFmtId="0" fontId="96" fillId="0" borderId="0"/>
    <xf numFmtId="0" fontId="96" fillId="20" borderId="33" applyNumberFormat="0" applyFont="0" applyAlignment="0" applyProtection="0"/>
    <xf numFmtId="0" fontId="96" fillId="0" borderId="0"/>
    <xf numFmtId="0" fontId="98" fillId="0" borderId="0"/>
    <xf numFmtId="0" fontId="96" fillId="22" borderId="0" applyNumberFormat="0" applyBorder="0" applyAlignment="0" applyProtection="0"/>
    <xf numFmtId="0" fontId="96" fillId="23" borderId="0" applyNumberFormat="0" applyBorder="0" applyAlignment="0" applyProtection="0"/>
    <xf numFmtId="0" fontId="96" fillId="26" borderId="0" applyNumberFormat="0" applyBorder="0" applyAlignment="0" applyProtection="0"/>
    <xf numFmtId="0" fontId="96" fillId="27" borderId="0" applyNumberFormat="0" applyBorder="0" applyAlignment="0" applyProtection="0"/>
    <xf numFmtId="0" fontId="96" fillId="30" borderId="0" applyNumberFormat="0" applyBorder="0" applyAlignment="0" applyProtection="0"/>
    <xf numFmtId="0" fontId="96" fillId="31" borderId="0" applyNumberFormat="0" applyBorder="0" applyAlignment="0" applyProtection="0"/>
    <xf numFmtId="0" fontId="96" fillId="34" borderId="0" applyNumberFormat="0" applyBorder="0" applyAlignment="0" applyProtection="0"/>
    <xf numFmtId="0" fontId="96" fillId="35" borderId="0" applyNumberFormat="0" applyBorder="0" applyAlignment="0" applyProtection="0"/>
    <xf numFmtId="0" fontId="96" fillId="38" borderId="0" applyNumberFormat="0" applyBorder="0" applyAlignment="0" applyProtection="0"/>
    <xf numFmtId="0" fontId="96" fillId="39" borderId="0" applyNumberFormat="0" applyBorder="0" applyAlignment="0" applyProtection="0"/>
    <xf numFmtId="0" fontId="96" fillId="42" borderId="0" applyNumberFormat="0" applyBorder="0" applyAlignment="0" applyProtection="0"/>
    <xf numFmtId="0" fontId="96" fillId="43" borderId="0" applyNumberFormat="0" applyBorder="0" applyAlignment="0" applyProtection="0"/>
    <xf numFmtId="0" fontId="96" fillId="0" borderId="0"/>
    <xf numFmtId="0" fontId="96" fillId="20" borderId="33" applyNumberFormat="0" applyFont="0" applyAlignment="0" applyProtection="0"/>
    <xf numFmtId="0" fontId="96" fillId="0" borderId="0"/>
    <xf numFmtId="0" fontId="96" fillId="22" borderId="0" applyNumberFormat="0" applyBorder="0" applyAlignment="0" applyProtection="0"/>
    <xf numFmtId="0" fontId="96" fillId="26" borderId="0" applyNumberFormat="0" applyBorder="0" applyAlignment="0" applyProtection="0"/>
    <xf numFmtId="0" fontId="96" fillId="30" borderId="0" applyNumberFormat="0" applyBorder="0" applyAlignment="0" applyProtection="0"/>
    <xf numFmtId="0" fontId="96" fillId="34" borderId="0" applyNumberFormat="0" applyBorder="0" applyAlignment="0" applyProtection="0"/>
    <xf numFmtId="0" fontId="96" fillId="38" borderId="0" applyNumberFormat="0" applyBorder="0" applyAlignment="0" applyProtection="0"/>
    <xf numFmtId="0" fontId="96" fillId="42" borderId="0" applyNumberFormat="0" applyBorder="0" applyAlignment="0" applyProtection="0"/>
    <xf numFmtId="0" fontId="96" fillId="23" borderId="0" applyNumberFormat="0" applyBorder="0" applyAlignment="0" applyProtection="0"/>
    <xf numFmtId="0" fontId="96" fillId="27" borderId="0" applyNumberFormat="0" applyBorder="0" applyAlignment="0" applyProtection="0"/>
    <xf numFmtId="0" fontId="96" fillId="31" borderId="0" applyNumberFormat="0" applyBorder="0" applyAlignment="0" applyProtection="0"/>
    <xf numFmtId="0" fontId="96" fillId="35" borderId="0" applyNumberFormat="0" applyBorder="0" applyAlignment="0" applyProtection="0"/>
    <xf numFmtId="0" fontId="96" fillId="39" borderId="0" applyNumberFormat="0" applyBorder="0" applyAlignment="0" applyProtection="0"/>
    <xf numFmtId="0" fontId="96" fillId="43" borderId="0" applyNumberFormat="0" applyBorder="0" applyAlignment="0" applyProtection="0"/>
    <xf numFmtId="0" fontId="96" fillId="20" borderId="33" applyNumberFormat="0" applyFont="0" applyAlignment="0" applyProtection="0"/>
    <xf numFmtId="0" fontId="95" fillId="0" borderId="0"/>
    <xf numFmtId="0" fontId="95" fillId="22" borderId="0" applyNumberFormat="0" applyBorder="0" applyAlignment="0" applyProtection="0"/>
    <xf numFmtId="0" fontId="95" fillId="23" borderId="0" applyNumberFormat="0" applyBorder="0" applyAlignment="0" applyProtection="0"/>
    <xf numFmtId="0" fontId="95" fillId="26" borderId="0" applyNumberFormat="0" applyBorder="0" applyAlignment="0" applyProtection="0"/>
    <xf numFmtId="0" fontId="95" fillId="27" borderId="0" applyNumberFormat="0" applyBorder="0" applyAlignment="0" applyProtection="0"/>
    <xf numFmtId="0" fontId="95" fillId="30" borderId="0" applyNumberFormat="0" applyBorder="0" applyAlignment="0" applyProtection="0"/>
    <xf numFmtId="0" fontId="95" fillId="31" borderId="0" applyNumberFormat="0" applyBorder="0" applyAlignment="0" applyProtection="0"/>
    <xf numFmtId="0" fontId="95" fillId="34" borderId="0" applyNumberFormat="0" applyBorder="0" applyAlignment="0" applyProtection="0"/>
    <xf numFmtId="0" fontId="95" fillId="35" borderId="0" applyNumberFormat="0" applyBorder="0" applyAlignment="0" applyProtection="0"/>
    <xf numFmtId="0" fontId="95" fillId="38" borderId="0" applyNumberFormat="0" applyBorder="0" applyAlignment="0" applyProtection="0"/>
    <xf numFmtId="0" fontId="95" fillId="39" borderId="0" applyNumberFormat="0" applyBorder="0" applyAlignment="0" applyProtection="0"/>
    <xf numFmtId="0" fontId="95" fillId="42" borderId="0" applyNumberFormat="0" applyBorder="0" applyAlignment="0" applyProtection="0"/>
    <xf numFmtId="0" fontId="95" fillId="43" borderId="0" applyNumberFormat="0" applyBorder="0" applyAlignment="0" applyProtection="0"/>
    <xf numFmtId="0" fontId="95" fillId="0" borderId="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3" borderId="0" applyNumberFormat="0" applyBorder="0" applyAlignment="0" applyProtection="0"/>
    <xf numFmtId="0" fontId="95" fillId="26" borderId="0" applyNumberFormat="0" applyBorder="0" applyAlignment="0" applyProtection="0"/>
    <xf numFmtId="0" fontId="95" fillId="27" borderId="0" applyNumberFormat="0" applyBorder="0" applyAlignment="0" applyProtection="0"/>
    <xf numFmtId="0" fontId="95" fillId="30" borderId="0" applyNumberFormat="0" applyBorder="0" applyAlignment="0" applyProtection="0"/>
    <xf numFmtId="0" fontId="95" fillId="31" borderId="0" applyNumberFormat="0" applyBorder="0" applyAlignment="0" applyProtection="0"/>
    <xf numFmtId="0" fontId="95" fillId="34" borderId="0" applyNumberFormat="0" applyBorder="0" applyAlignment="0" applyProtection="0"/>
    <xf numFmtId="0" fontId="95" fillId="35" borderId="0" applyNumberFormat="0" applyBorder="0" applyAlignment="0" applyProtection="0"/>
    <xf numFmtId="0" fontId="95" fillId="38" borderId="0" applyNumberFormat="0" applyBorder="0" applyAlignment="0" applyProtection="0"/>
    <xf numFmtId="0" fontId="95" fillId="39" borderId="0" applyNumberFormat="0" applyBorder="0" applyAlignment="0" applyProtection="0"/>
    <xf numFmtId="0" fontId="95" fillId="42" borderId="0" applyNumberFormat="0" applyBorder="0" applyAlignment="0" applyProtection="0"/>
    <xf numFmtId="0" fontId="95" fillId="43" borderId="0" applyNumberFormat="0" applyBorder="0" applyAlignment="0" applyProtection="0"/>
    <xf numFmtId="0" fontId="95" fillId="0" borderId="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6" borderId="0" applyNumberFormat="0" applyBorder="0" applyAlignment="0" applyProtection="0"/>
    <xf numFmtId="0" fontId="95" fillId="30" borderId="0" applyNumberFormat="0" applyBorder="0" applyAlignment="0" applyProtection="0"/>
    <xf numFmtId="0" fontId="95" fillId="34" borderId="0" applyNumberFormat="0" applyBorder="0" applyAlignment="0" applyProtection="0"/>
    <xf numFmtId="0" fontId="95" fillId="38" borderId="0" applyNumberFormat="0" applyBorder="0" applyAlignment="0" applyProtection="0"/>
    <xf numFmtId="0" fontId="95" fillId="42" borderId="0" applyNumberFormat="0" applyBorder="0" applyAlignment="0" applyProtection="0"/>
    <xf numFmtId="0" fontId="95" fillId="23" borderId="0" applyNumberFormat="0" applyBorder="0" applyAlignment="0" applyProtection="0"/>
    <xf numFmtId="0" fontId="95" fillId="27" borderId="0" applyNumberFormat="0" applyBorder="0" applyAlignment="0" applyProtection="0"/>
    <xf numFmtId="0" fontId="95" fillId="31" borderId="0" applyNumberFormat="0" applyBorder="0" applyAlignment="0" applyProtection="0"/>
    <xf numFmtId="0" fontId="95" fillId="35" borderId="0" applyNumberFormat="0" applyBorder="0" applyAlignment="0" applyProtection="0"/>
    <xf numFmtId="0" fontId="95" fillId="39" borderId="0" applyNumberFormat="0" applyBorder="0" applyAlignment="0" applyProtection="0"/>
    <xf numFmtId="0" fontId="95" fillId="43" borderId="0" applyNumberFormat="0" applyBorder="0" applyAlignment="0" applyProtection="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3" borderId="0" applyNumberFormat="0" applyBorder="0" applyAlignment="0" applyProtection="0"/>
    <xf numFmtId="0" fontId="95" fillId="26" borderId="0" applyNumberFormat="0" applyBorder="0" applyAlignment="0" applyProtection="0"/>
    <xf numFmtId="0" fontId="95" fillId="27" borderId="0" applyNumberFormat="0" applyBorder="0" applyAlignment="0" applyProtection="0"/>
    <xf numFmtId="0" fontId="95" fillId="30" borderId="0" applyNumberFormat="0" applyBorder="0" applyAlignment="0" applyProtection="0"/>
    <xf numFmtId="0" fontId="95" fillId="31" borderId="0" applyNumberFormat="0" applyBorder="0" applyAlignment="0" applyProtection="0"/>
    <xf numFmtId="0" fontId="95" fillId="34" borderId="0" applyNumberFormat="0" applyBorder="0" applyAlignment="0" applyProtection="0"/>
    <xf numFmtId="0" fontId="95" fillId="35" borderId="0" applyNumberFormat="0" applyBorder="0" applyAlignment="0" applyProtection="0"/>
    <xf numFmtId="0" fontId="95" fillId="38" borderId="0" applyNumberFormat="0" applyBorder="0" applyAlignment="0" applyProtection="0"/>
    <xf numFmtId="0" fontId="95" fillId="39" borderId="0" applyNumberFormat="0" applyBorder="0" applyAlignment="0" applyProtection="0"/>
    <xf numFmtId="0" fontId="95" fillId="42" borderId="0" applyNumberFormat="0" applyBorder="0" applyAlignment="0" applyProtection="0"/>
    <xf numFmtId="0" fontId="95" fillId="43" borderId="0" applyNumberFormat="0" applyBorder="0" applyAlignment="0" applyProtection="0"/>
    <xf numFmtId="0" fontId="95" fillId="0" borderId="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3" borderId="0" applyNumberFormat="0" applyBorder="0" applyAlignment="0" applyProtection="0"/>
    <xf numFmtId="0" fontId="95" fillId="26" borderId="0" applyNumberFormat="0" applyBorder="0" applyAlignment="0" applyProtection="0"/>
    <xf numFmtId="0" fontId="95" fillId="27" borderId="0" applyNumberFormat="0" applyBorder="0" applyAlignment="0" applyProtection="0"/>
    <xf numFmtId="0" fontId="95" fillId="30" borderId="0" applyNumberFormat="0" applyBorder="0" applyAlignment="0" applyProtection="0"/>
    <xf numFmtId="0" fontId="95" fillId="31" borderId="0" applyNumberFormat="0" applyBorder="0" applyAlignment="0" applyProtection="0"/>
    <xf numFmtId="0" fontId="95" fillId="34" borderId="0" applyNumberFormat="0" applyBorder="0" applyAlignment="0" applyProtection="0"/>
    <xf numFmtId="0" fontId="95" fillId="35" borderId="0" applyNumberFormat="0" applyBorder="0" applyAlignment="0" applyProtection="0"/>
    <xf numFmtId="0" fontId="95" fillId="38" borderId="0" applyNumberFormat="0" applyBorder="0" applyAlignment="0" applyProtection="0"/>
    <xf numFmtId="0" fontId="95" fillId="39" borderId="0" applyNumberFormat="0" applyBorder="0" applyAlignment="0" applyProtection="0"/>
    <xf numFmtId="0" fontId="95" fillId="42" borderId="0" applyNumberFormat="0" applyBorder="0" applyAlignment="0" applyProtection="0"/>
    <xf numFmtId="0" fontId="95" fillId="43" borderId="0" applyNumberFormat="0" applyBorder="0" applyAlignment="0" applyProtection="0"/>
    <xf numFmtId="0" fontId="95" fillId="0" borderId="0"/>
    <xf numFmtId="0" fontId="95" fillId="20" borderId="33" applyNumberFormat="0" applyFont="0" applyAlignment="0" applyProtection="0"/>
    <xf numFmtId="0" fontId="95" fillId="0" borderId="0"/>
    <xf numFmtId="0" fontId="95" fillId="22" borderId="0" applyNumberFormat="0" applyBorder="0" applyAlignment="0" applyProtection="0"/>
    <xf numFmtId="0" fontId="95" fillId="26" borderId="0" applyNumberFormat="0" applyBorder="0" applyAlignment="0" applyProtection="0"/>
    <xf numFmtId="0" fontId="95" fillId="30" borderId="0" applyNumberFormat="0" applyBorder="0" applyAlignment="0" applyProtection="0"/>
    <xf numFmtId="0" fontId="95" fillId="34" borderId="0" applyNumberFormat="0" applyBorder="0" applyAlignment="0" applyProtection="0"/>
    <xf numFmtId="0" fontId="95" fillId="38" borderId="0" applyNumberFormat="0" applyBorder="0" applyAlignment="0" applyProtection="0"/>
    <xf numFmtId="0" fontId="95" fillId="42" borderId="0" applyNumberFormat="0" applyBorder="0" applyAlignment="0" applyProtection="0"/>
    <xf numFmtId="0" fontId="95" fillId="23" borderId="0" applyNumberFormat="0" applyBorder="0" applyAlignment="0" applyProtection="0"/>
    <xf numFmtId="0" fontId="95" fillId="27" borderId="0" applyNumberFormat="0" applyBorder="0" applyAlignment="0" applyProtection="0"/>
    <xf numFmtId="0" fontId="95" fillId="31" borderId="0" applyNumberFormat="0" applyBorder="0" applyAlignment="0" applyProtection="0"/>
    <xf numFmtId="0" fontId="95" fillId="35" borderId="0" applyNumberFormat="0" applyBorder="0" applyAlignment="0" applyProtection="0"/>
    <xf numFmtId="0" fontId="95" fillId="39" borderId="0" applyNumberFormat="0" applyBorder="0" applyAlignment="0" applyProtection="0"/>
    <xf numFmtId="0" fontId="95" fillId="43" borderId="0" applyNumberFormat="0" applyBorder="0" applyAlignment="0" applyProtection="0"/>
    <xf numFmtId="0" fontId="95"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6" borderId="0" applyNumberFormat="0" applyBorder="0" applyAlignment="0" applyProtection="0"/>
    <xf numFmtId="0" fontId="94" fillId="30" borderId="0" applyNumberFormat="0" applyBorder="0" applyAlignment="0" applyProtection="0"/>
    <xf numFmtId="0" fontId="94" fillId="34" borderId="0" applyNumberFormat="0" applyBorder="0" applyAlignment="0" applyProtection="0"/>
    <xf numFmtId="0" fontId="94" fillId="38" borderId="0" applyNumberFormat="0" applyBorder="0" applyAlignment="0" applyProtection="0"/>
    <xf numFmtId="0" fontId="94" fillId="42" borderId="0" applyNumberFormat="0" applyBorder="0" applyAlignment="0" applyProtection="0"/>
    <xf numFmtId="0" fontId="94" fillId="23" borderId="0" applyNumberFormat="0" applyBorder="0" applyAlignment="0" applyProtection="0"/>
    <xf numFmtId="0" fontId="94" fillId="27" borderId="0" applyNumberFormat="0" applyBorder="0" applyAlignment="0" applyProtection="0"/>
    <xf numFmtId="0" fontId="94" fillId="31" borderId="0" applyNumberFormat="0" applyBorder="0" applyAlignment="0" applyProtection="0"/>
    <xf numFmtId="0" fontId="94" fillId="35" borderId="0" applyNumberFormat="0" applyBorder="0" applyAlignment="0" applyProtection="0"/>
    <xf numFmtId="0" fontId="94" fillId="39" borderId="0" applyNumberFormat="0" applyBorder="0" applyAlignment="0" applyProtection="0"/>
    <xf numFmtId="0" fontId="94" fillId="43" borderId="0" applyNumberFormat="0" applyBorder="0" applyAlignment="0" applyProtection="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6" borderId="0" applyNumberFormat="0" applyBorder="0" applyAlignment="0" applyProtection="0"/>
    <xf numFmtId="0" fontId="94" fillId="30" borderId="0" applyNumberFormat="0" applyBorder="0" applyAlignment="0" applyProtection="0"/>
    <xf numFmtId="0" fontId="94" fillId="34" borderId="0" applyNumberFormat="0" applyBorder="0" applyAlignment="0" applyProtection="0"/>
    <xf numFmtId="0" fontId="94" fillId="38" borderId="0" applyNumberFormat="0" applyBorder="0" applyAlignment="0" applyProtection="0"/>
    <xf numFmtId="0" fontId="94" fillId="42" borderId="0" applyNumberFormat="0" applyBorder="0" applyAlignment="0" applyProtection="0"/>
    <xf numFmtId="0" fontId="94" fillId="23" borderId="0" applyNumberFormat="0" applyBorder="0" applyAlignment="0" applyProtection="0"/>
    <xf numFmtId="0" fontId="94" fillId="27" borderId="0" applyNumberFormat="0" applyBorder="0" applyAlignment="0" applyProtection="0"/>
    <xf numFmtId="0" fontId="94" fillId="31" borderId="0" applyNumberFormat="0" applyBorder="0" applyAlignment="0" applyProtection="0"/>
    <xf numFmtId="0" fontId="94" fillId="35" borderId="0" applyNumberFormat="0" applyBorder="0" applyAlignment="0" applyProtection="0"/>
    <xf numFmtId="0" fontId="94" fillId="39" borderId="0" applyNumberFormat="0" applyBorder="0" applyAlignment="0" applyProtection="0"/>
    <xf numFmtId="0" fontId="94" fillId="43" borderId="0" applyNumberFormat="0" applyBorder="0" applyAlignment="0" applyProtection="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6" borderId="0" applyNumberFormat="0" applyBorder="0" applyAlignment="0" applyProtection="0"/>
    <xf numFmtId="0" fontId="94" fillId="30" borderId="0" applyNumberFormat="0" applyBorder="0" applyAlignment="0" applyProtection="0"/>
    <xf numFmtId="0" fontId="94" fillId="34" borderId="0" applyNumberFormat="0" applyBorder="0" applyAlignment="0" applyProtection="0"/>
    <xf numFmtId="0" fontId="94" fillId="38" borderId="0" applyNumberFormat="0" applyBorder="0" applyAlignment="0" applyProtection="0"/>
    <xf numFmtId="0" fontId="94" fillId="42" borderId="0" applyNumberFormat="0" applyBorder="0" applyAlignment="0" applyProtection="0"/>
    <xf numFmtId="0" fontId="94" fillId="23" borderId="0" applyNumberFormat="0" applyBorder="0" applyAlignment="0" applyProtection="0"/>
    <xf numFmtId="0" fontId="94" fillId="27" borderId="0" applyNumberFormat="0" applyBorder="0" applyAlignment="0" applyProtection="0"/>
    <xf numFmtId="0" fontId="94" fillId="31" borderId="0" applyNumberFormat="0" applyBorder="0" applyAlignment="0" applyProtection="0"/>
    <xf numFmtId="0" fontId="94" fillId="35" borderId="0" applyNumberFormat="0" applyBorder="0" applyAlignment="0" applyProtection="0"/>
    <xf numFmtId="0" fontId="94" fillId="39" borderId="0" applyNumberFormat="0" applyBorder="0" applyAlignment="0" applyProtection="0"/>
    <xf numFmtId="0" fontId="94" fillId="43" borderId="0" applyNumberFormat="0" applyBorder="0" applyAlignment="0" applyProtection="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3" borderId="0" applyNumberFormat="0" applyBorder="0" applyAlignment="0" applyProtection="0"/>
    <xf numFmtId="0" fontId="94" fillId="26" borderId="0" applyNumberFormat="0" applyBorder="0" applyAlignment="0" applyProtection="0"/>
    <xf numFmtId="0" fontId="94" fillId="27" borderId="0" applyNumberFormat="0" applyBorder="0" applyAlignment="0" applyProtection="0"/>
    <xf numFmtId="0" fontId="94" fillId="30" borderId="0" applyNumberFormat="0" applyBorder="0" applyAlignment="0" applyProtection="0"/>
    <xf numFmtId="0" fontId="94" fillId="31" borderId="0" applyNumberFormat="0" applyBorder="0" applyAlignment="0" applyProtection="0"/>
    <xf numFmtId="0" fontId="94" fillId="34" borderId="0" applyNumberFormat="0" applyBorder="0" applyAlignment="0" applyProtection="0"/>
    <xf numFmtId="0" fontId="94" fillId="35" borderId="0" applyNumberFormat="0" applyBorder="0" applyAlignment="0" applyProtection="0"/>
    <xf numFmtId="0" fontId="94" fillId="38" borderId="0" applyNumberFormat="0" applyBorder="0" applyAlignment="0" applyProtection="0"/>
    <xf numFmtId="0" fontId="94" fillId="39" borderId="0" applyNumberFormat="0" applyBorder="0" applyAlignment="0" applyProtection="0"/>
    <xf numFmtId="0" fontId="94" fillId="42" borderId="0" applyNumberFormat="0" applyBorder="0" applyAlignment="0" applyProtection="0"/>
    <xf numFmtId="0" fontId="94" fillId="43" borderId="0" applyNumberFormat="0" applyBorder="0" applyAlignment="0" applyProtection="0"/>
    <xf numFmtId="0" fontId="94" fillId="0" borderId="0"/>
    <xf numFmtId="0" fontId="94" fillId="20" borderId="33" applyNumberFormat="0" applyFont="0" applyAlignment="0" applyProtection="0"/>
    <xf numFmtId="0" fontId="94" fillId="0" borderId="0"/>
    <xf numFmtId="0" fontId="94" fillId="22" borderId="0" applyNumberFormat="0" applyBorder="0" applyAlignment="0" applyProtection="0"/>
    <xf numFmtId="0" fontId="94" fillId="26" borderId="0" applyNumberFormat="0" applyBorder="0" applyAlignment="0" applyProtection="0"/>
    <xf numFmtId="0" fontId="94" fillId="30" borderId="0" applyNumberFormat="0" applyBorder="0" applyAlignment="0" applyProtection="0"/>
    <xf numFmtId="0" fontId="94" fillId="34" borderId="0" applyNumberFormat="0" applyBorder="0" applyAlignment="0" applyProtection="0"/>
    <xf numFmtId="0" fontId="94" fillId="38" borderId="0" applyNumberFormat="0" applyBorder="0" applyAlignment="0" applyProtection="0"/>
    <xf numFmtId="0" fontId="94" fillId="42" borderId="0" applyNumberFormat="0" applyBorder="0" applyAlignment="0" applyProtection="0"/>
    <xf numFmtId="0" fontId="94" fillId="23" borderId="0" applyNumberFormat="0" applyBorder="0" applyAlignment="0" applyProtection="0"/>
    <xf numFmtId="0" fontId="94" fillId="27" borderId="0" applyNumberFormat="0" applyBorder="0" applyAlignment="0" applyProtection="0"/>
    <xf numFmtId="0" fontId="94" fillId="31" borderId="0" applyNumberFormat="0" applyBorder="0" applyAlignment="0" applyProtection="0"/>
    <xf numFmtId="0" fontId="94" fillId="35" borderId="0" applyNumberFormat="0" applyBorder="0" applyAlignment="0" applyProtection="0"/>
    <xf numFmtId="0" fontId="94" fillId="39" borderId="0" applyNumberFormat="0" applyBorder="0" applyAlignment="0" applyProtection="0"/>
    <xf numFmtId="0" fontId="94" fillId="43" borderId="0" applyNumberFormat="0" applyBorder="0" applyAlignment="0" applyProtection="0"/>
    <xf numFmtId="0" fontId="94" fillId="20" borderId="33" applyNumberFormat="0" applyFont="0" applyAlignment="0" applyProtection="0"/>
    <xf numFmtId="0" fontId="91" fillId="0" borderId="0"/>
    <xf numFmtId="0" fontId="90" fillId="0" borderId="0"/>
    <xf numFmtId="0" fontId="112" fillId="0" borderId="0"/>
    <xf numFmtId="0" fontId="112" fillId="0" borderId="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7"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164" fontId="90" fillId="22"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7"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164" fontId="90" fillId="26"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7"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164" fontId="90" fillId="30"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7"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164" fontId="90" fillId="34"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7"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164" fontId="90" fillId="38"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7"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164" fontId="90" fillId="42"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7"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164" fontId="90" fillId="23"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7"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164" fontId="90" fillId="27"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7"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164" fontId="90" fillId="31"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7"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164" fontId="90" fillId="35"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7"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164" fontId="90" fillId="39"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7"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0"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90" fillId="43"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0"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7" fontId="138" fillId="24" borderId="0" applyNumberFormat="0" applyBorder="0" applyAlignment="0" applyProtection="0"/>
    <xf numFmtId="164" fontId="138" fillId="24"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0"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7" fontId="138" fillId="28" borderId="0" applyNumberFormat="0" applyBorder="0" applyAlignment="0" applyProtection="0"/>
    <xf numFmtId="164" fontId="138" fillId="28"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0"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7" fontId="138" fillId="32" borderId="0" applyNumberFormat="0" applyBorder="0" applyAlignment="0" applyProtection="0"/>
    <xf numFmtId="164" fontId="138" fillId="32"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0"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7" fontId="138" fillId="36" borderId="0" applyNumberFormat="0" applyBorder="0" applyAlignment="0" applyProtection="0"/>
    <xf numFmtId="164" fontId="138" fillId="36"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0"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7" fontId="138" fillId="40" borderId="0" applyNumberFormat="0" applyBorder="0" applyAlignment="0" applyProtection="0"/>
    <xf numFmtId="164" fontId="138" fillId="40"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0"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7" fontId="138" fillId="44" borderId="0" applyNumberFormat="0" applyBorder="0" applyAlignment="0" applyProtection="0"/>
    <xf numFmtId="164" fontId="138" fillId="44"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0"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7" fontId="138" fillId="21" borderId="0" applyNumberFormat="0" applyBorder="0" applyAlignment="0" applyProtection="0"/>
    <xf numFmtId="164" fontId="138" fillId="21"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0"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7" fontId="138" fillId="25" borderId="0" applyNumberFormat="0" applyBorder="0" applyAlignment="0" applyProtection="0"/>
    <xf numFmtId="164" fontId="138" fillId="25"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0"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7" fontId="138" fillId="29" borderId="0" applyNumberFormat="0" applyBorder="0" applyAlignment="0" applyProtection="0"/>
    <xf numFmtId="164" fontId="138" fillId="29"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0"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7" fontId="138" fillId="33" borderId="0" applyNumberFormat="0" applyBorder="0" applyAlignment="0" applyProtection="0"/>
    <xf numFmtId="164" fontId="138" fillId="33"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0"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7" fontId="138" fillId="37" borderId="0" applyNumberFormat="0" applyBorder="0" applyAlignment="0" applyProtection="0"/>
    <xf numFmtId="164" fontId="138" fillId="37"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0"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7" fontId="138" fillId="41" borderId="0" applyNumberFormat="0" applyBorder="0" applyAlignment="0" applyProtection="0"/>
    <xf numFmtId="164" fontId="138" fillId="41"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0"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7" fontId="128" fillId="15" borderId="0" applyNumberFormat="0" applyBorder="0" applyAlignment="0" applyProtection="0"/>
    <xf numFmtId="164" fontId="128" fillId="15" borderId="0" applyNumberFormat="0" applyBorder="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0"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7" fontId="132" fillId="18" borderId="29" applyNumberFormat="0" applyAlignment="0" applyProtection="0"/>
    <xf numFmtId="164" fontId="132" fillId="18" borderId="29"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0"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167" fontId="134" fillId="19" borderId="32" applyNumberFormat="0" applyAlignment="0" applyProtection="0"/>
    <xf numFmtId="164" fontId="134" fillId="19" borderId="32" applyNumberFormat="0" applyAlignment="0" applyProtection="0"/>
    <xf numFmtId="43" fontId="90" fillId="0" borderId="0" applyFont="0" applyFill="0" applyBorder="0" applyAlignment="0" applyProtection="0"/>
    <xf numFmtId="43" fontId="90" fillId="0" borderId="0" applyFont="0" applyFill="0" applyBorder="0" applyAlignment="0" applyProtection="0"/>
    <xf numFmtId="166" fontId="90" fillId="0" borderId="0" applyFont="0" applyFill="0" applyBorder="0" applyAlignment="0" applyProtection="0"/>
    <xf numFmtId="44" fontId="112" fillId="0" borderId="0" applyFont="0" applyFill="0" applyBorder="0" applyAlignment="0" applyProtection="0"/>
    <xf numFmtId="165" fontId="90" fillId="0" borderId="0" applyFon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0"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7" fontId="136" fillId="0" borderId="0" applyNumberFormat="0" applyFill="0" applyBorder="0" applyAlignment="0" applyProtection="0"/>
    <xf numFmtId="164" fontId="136" fillId="0" borderId="0" applyNumberFormat="0" applyFill="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0"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7" fontId="127" fillId="14" borderId="0" applyNumberFormat="0" applyBorder="0" applyAlignment="0" applyProtection="0"/>
    <xf numFmtId="164" fontId="127" fillId="14" borderId="0" applyNumberFormat="0" applyBorder="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0"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7" fontId="124" fillId="0" borderId="26" applyNumberFormat="0" applyFill="0" applyAlignment="0" applyProtection="0"/>
    <xf numFmtId="164" fontId="124" fillId="0" borderId="26"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0"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7" fontId="125" fillId="0" borderId="27" applyNumberFormat="0" applyFill="0" applyAlignment="0" applyProtection="0"/>
    <xf numFmtId="164" fontId="125" fillId="0" borderId="27"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0"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7" fontId="126" fillId="0" borderId="28" applyNumberFormat="0" applyFill="0" applyAlignment="0" applyProtection="0"/>
    <xf numFmtId="164" fontId="126" fillId="0" borderId="28" applyNumberFormat="0" applyFill="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0"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7" fontId="126" fillId="0" borderId="0" applyNumberFormat="0" applyFill="0" applyBorder="0" applyAlignment="0" applyProtection="0"/>
    <xf numFmtId="164" fontId="126" fillId="0" borderId="0" applyNumberFormat="0" applyFill="0" applyBorder="0" applyAlignment="0" applyProtection="0"/>
    <xf numFmtId="164" fontId="143" fillId="0" borderId="0" applyNumberFormat="0" applyFill="0" applyBorder="0" applyAlignment="0" applyProtection="0">
      <alignment vertical="top"/>
      <protection locked="0"/>
    </xf>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0"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7" fontId="130" fillId="17" borderId="29" applyNumberFormat="0" applyAlignment="0" applyProtection="0"/>
    <xf numFmtId="164" fontId="130" fillId="17" borderId="29" applyNumberFormat="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0"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7" fontId="133" fillId="0" borderId="31" applyNumberFormat="0" applyFill="0" applyAlignment="0" applyProtection="0"/>
    <xf numFmtId="164" fontId="133" fillId="0" borderId="31" applyNumberFormat="0" applyFill="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0"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167" fontId="129" fillId="16" borderId="0" applyNumberFormat="0" applyBorder="0" applyAlignment="0" applyProtection="0"/>
    <xf numFmtId="164" fontId="129" fillId="16" borderId="0" applyNumberFormat="0" applyBorder="0" applyAlignment="0" applyProtection="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164" fontId="112" fillId="0" borderId="0"/>
    <xf numFmtId="164" fontId="112" fillId="0" borderId="0"/>
    <xf numFmtId="0"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90" fillId="0" borderId="0"/>
    <xf numFmtId="164" fontId="90"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164" fontId="90" fillId="0" borderId="0"/>
    <xf numFmtId="0" fontId="90" fillId="0" borderId="0"/>
    <xf numFmtId="0" fontId="90" fillId="0" borderId="0"/>
    <xf numFmtId="164" fontId="90" fillId="0" borderId="0"/>
    <xf numFmtId="164" fontId="112" fillId="0" borderId="0"/>
    <xf numFmtId="164" fontId="90" fillId="0" borderId="0"/>
    <xf numFmtId="164" fontId="90" fillId="0" borderId="0"/>
    <xf numFmtId="164" fontId="90" fillId="0" borderId="0"/>
    <xf numFmtId="164" fontId="90" fillId="0" borderId="0"/>
    <xf numFmtId="0" fontId="112" fillId="0" borderId="0"/>
    <xf numFmtId="0" fontId="112"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112" fillId="0" borderId="0"/>
    <xf numFmtId="0" fontId="90" fillId="0" borderId="0"/>
    <xf numFmtId="0" fontId="112" fillId="0" borderId="0"/>
    <xf numFmtId="164" fontId="112" fillId="0" borderId="0"/>
    <xf numFmtId="164" fontId="112" fillId="0" borderId="0"/>
    <xf numFmtId="167" fontId="112" fillId="0" borderId="0"/>
    <xf numFmtId="164" fontId="112" fillId="0" borderId="0"/>
    <xf numFmtId="0" fontId="90" fillId="0" borderId="0"/>
    <xf numFmtId="167" fontId="112" fillId="0" borderId="0"/>
    <xf numFmtId="164" fontId="112" fillId="0" borderId="0"/>
    <xf numFmtId="0" fontId="112" fillId="0" borderId="0"/>
    <xf numFmtId="164" fontId="112" fillId="0" borderId="0"/>
    <xf numFmtId="164" fontId="112"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7"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164" fontId="112" fillId="0" borderId="0"/>
    <xf numFmtId="164" fontId="112" fillId="0" borderId="0"/>
    <xf numFmtId="0" fontId="112" fillId="0" borderId="0"/>
    <xf numFmtId="0" fontId="90" fillId="0" borderId="0"/>
    <xf numFmtId="0" fontId="90" fillId="0" borderId="0"/>
    <xf numFmtId="164" fontId="90" fillId="0" borderId="0"/>
    <xf numFmtId="164" fontId="90" fillId="0" borderId="0"/>
    <xf numFmtId="0" fontId="112" fillId="0" borderId="0"/>
    <xf numFmtId="164" fontId="112" fillId="0" borderId="0"/>
    <xf numFmtId="0" fontId="90" fillId="0" borderId="0"/>
    <xf numFmtId="0" fontId="90" fillId="0" borderId="0"/>
    <xf numFmtId="164" fontId="90" fillId="0" borderId="0"/>
    <xf numFmtId="164" fontId="90" fillId="0" borderId="0"/>
    <xf numFmtId="164" fontId="112" fillId="0" borderId="0"/>
    <xf numFmtId="0" fontId="112" fillId="0" borderId="0"/>
    <xf numFmtId="0" fontId="112" fillId="0" borderId="0"/>
    <xf numFmtId="0" fontId="112" fillId="0" borderId="0"/>
    <xf numFmtId="164" fontId="112" fillId="0" borderId="0"/>
    <xf numFmtId="0" fontId="90" fillId="0" borderId="0"/>
    <xf numFmtId="0" fontId="90" fillId="0" borderId="0"/>
    <xf numFmtId="164" fontId="90" fillId="0" borderId="0"/>
    <xf numFmtId="164" fontId="90" fillId="0" borderId="0"/>
    <xf numFmtId="164" fontId="112" fillId="0" borderId="0"/>
    <xf numFmtId="0" fontId="112" fillId="0" borderId="0"/>
    <xf numFmtId="164" fontId="112" fillId="0" borderId="0"/>
    <xf numFmtId="0" fontId="90" fillId="0" borderId="0"/>
    <xf numFmtId="0" fontId="90" fillId="0" borderId="0"/>
    <xf numFmtId="164" fontId="90" fillId="0" borderId="0"/>
    <xf numFmtId="164" fontId="90"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7" fontId="112" fillId="0" borderId="0"/>
    <xf numFmtId="164" fontId="112" fillId="0" borderId="0"/>
    <xf numFmtId="164" fontId="112"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112" fillId="0" borderId="0"/>
    <xf numFmtId="164" fontId="112"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112" fillId="0" borderId="0"/>
    <xf numFmtId="0" fontId="112" fillId="0" borderId="0"/>
    <xf numFmtId="164" fontId="112" fillId="0" borderId="0"/>
    <xf numFmtId="164" fontId="112" fillId="0" borderId="0"/>
    <xf numFmtId="0" fontId="112" fillId="0" borderId="0"/>
    <xf numFmtId="0" fontId="112" fillId="0" borderId="0"/>
    <xf numFmtId="164" fontId="112" fillId="0" borderId="0"/>
    <xf numFmtId="164" fontId="112"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7" fontId="112" fillId="0" borderId="0"/>
    <xf numFmtId="164" fontId="112" fillId="0" borderId="0"/>
    <xf numFmtId="164" fontId="112" fillId="0" borderId="0"/>
    <xf numFmtId="0" fontId="90" fillId="0" borderId="0"/>
    <xf numFmtId="0" fontId="90" fillId="0" borderId="0"/>
    <xf numFmtId="0" fontId="90" fillId="0" borderId="0"/>
    <xf numFmtId="167"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112" fillId="0" borderId="0"/>
    <xf numFmtId="164" fontId="112"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112" fillId="0" borderId="0"/>
    <xf numFmtId="164" fontId="112" fillId="0" borderId="0"/>
    <xf numFmtId="0" fontId="112" fillId="0" borderId="0"/>
    <xf numFmtId="164" fontId="112"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112" fillId="0" borderId="0"/>
    <xf numFmtId="164" fontId="112" fillId="0" borderId="0"/>
    <xf numFmtId="0" fontId="90" fillId="0" borderId="0"/>
    <xf numFmtId="164" fontId="90" fillId="0" borderId="0"/>
    <xf numFmtId="167" fontId="90" fillId="0" borderId="0"/>
    <xf numFmtId="164" fontId="112" fillId="0" borderId="0"/>
    <xf numFmtId="164" fontId="90" fillId="0" borderId="0"/>
    <xf numFmtId="0" fontId="90" fillId="0" borderId="0"/>
    <xf numFmtId="164" fontId="90" fillId="0" borderId="0"/>
    <xf numFmtId="0" fontId="90" fillId="0" borderId="0"/>
    <xf numFmtId="0" fontId="90" fillId="0" borderId="0"/>
    <xf numFmtId="0" fontId="90" fillId="0" borderId="0"/>
    <xf numFmtId="164" fontId="90" fillId="0" borderId="0"/>
    <xf numFmtId="0" fontId="90" fillId="0" borderId="0"/>
    <xf numFmtId="0" fontId="90" fillId="0" borderId="0"/>
    <xf numFmtId="164" fontId="90" fillId="0" borderId="0"/>
    <xf numFmtId="167" fontId="112" fillId="0" borderId="0"/>
    <xf numFmtId="164" fontId="112" fillId="0" borderId="0"/>
    <xf numFmtId="164" fontId="90" fillId="0" borderId="0"/>
    <xf numFmtId="0" fontId="90" fillId="0" borderId="0"/>
    <xf numFmtId="167" fontId="112" fillId="0" borderId="0"/>
    <xf numFmtId="164" fontId="112"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0" fontId="90" fillId="0" borderId="0"/>
    <xf numFmtId="164" fontId="112" fillId="0" borderId="0"/>
    <xf numFmtId="164" fontId="90" fillId="0" borderId="0"/>
    <xf numFmtId="0" fontId="90" fillId="0" borderId="0"/>
    <xf numFmtId="0" fontId="90" fillId="0" borderId="0"/>
    <xf numFmtId="0" fontId="90" fillId="0" borderId="0"/>
    <xf numFmtId="164" fontId="90" fillId="0" borderId="0"/>
    <xf numFmtId="0" fontId="90" fillId="0" borderId="0"/>
    <xf numFmtId="164" fontId="90" fillId="0" borderId="0"/>
    <xf numFmtId="0" fontId="90" fillId="0" borderId="0"/>
    <xf numFmtId="0" fontId="90" fillId="0" borderId="0"/>
    <xf numFmtId="0"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112" fillId="0" borderId="0"/>
    <xf numFmtId="0" fontId="90" fillId="0" borderId="0"/>
    <xf numFmtId="0" fontId="90" fillId="0" borderId="0"/>
    <xf numFmtId="0" fontId="112" fillId="0" borderId="0"/>
    <xf numFmtId="164" fontId="112" fillId="0" borderId="0"/>
    <xf numFmtId="164" fontId="112" fillId="0" borderId="0"/>
    <xf numFmtId="168" fontId="112" fillId="0" borderId="0"/>
    <xf numFmtId="167" fontId="112" fillId="0" borderId="0"/>
    <xf numFmtId="164" fontId="112" fillId="0" borderId="0"/>
    <xf numFmtId="167" fontId="112" fillId="0" borderId="0"/>
    <xf numFmtId="164" fontId="112" fillId="0" borderId="0"/>
    <xf numFmtId="164" fontId="90" fillId="0" borderId="0"/>
    <xf numFmtId="164" fontId="90" fillId="0" borderId="0"/>
    <xf numFmtId="164" fontId="90" fillId="0" borderId="0"/>
    <xf numFmtId="164"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7" fontId="112" fillId="0" borderId="0"/>
    <xf numFmtId="164" fontId="112" fillId="0" borderId="0"/>
    <xf numFmtId="164" fontId="90" fillId="0" borderId="0"/>
    <xf numFmtId="168" fontId="112" fillId="0" borderId="0"/>
    <xf numFmtId="167" fontId="112" fillId="0" borderId="0"/>
    <xf numFmtId="164" fontId="112" fillId="0" borderId="0"/>
    <xf numFmtId="164" fontId="112" fillId="0" borderId="0"/>
    <xf numFmtId="0"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7" fontId="112" fillId="0" borderId="0"/>
    <xf numFmtId="164" fontId="112" fillId="0" borderId="0"/>
    <xf numFmtId="167"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0" borderId="0"/>
    <xf numFmtId="167"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0" fontId="90" fillId="0" borderId="0"/>
    <xf numFmtId="164" fontId="90" fillId="0" borderId="0"/>
    <xf numFmtId="164" fontId="90" fillId="0" borderId="0"/>
    <xf numFmtId="0" fontId="90" fillId="0" borderId="0"/>
    <xf numFmtId="164" fontId="90"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164" fontId="112" fillId="0" borderId="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7"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0"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90" fillId="20" borderId="33" applyNumberFormat="0" applyFon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0"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167" fontId="131" fillId="18" borderId="30" applyNumberFormat="0" applyAlignment="0" applyProtection="0"/>
    <xf numFmtId="164" fontId="131" fillId="18" borderId="30" applyNumberFormat="0" applyAlignment="0" applyProtection="0"/>
    <xf numFmtId="9" fontId="112" fillId="0" borderId="0" applyFont="0" applyFill="0" applyBorder="0" applyAlignment="0" applyProtection="0"/>
    <xf numFmtId="164" fontId="144" fillId="0" borderId="0"/>
    <xf numFmtId="164" fontId="144" fillId="0" borderId="0"/>
    <xf numFmtId="164" fontId="145" fillId="0" borderId="0">
      <alignment vertical="center"/>
    </xf>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0"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7" fontId="123" fillId="0" borderId="0" applyNumberFormat="0" applyFill="0" applyBorder="0" applyAlignment="0" applyProtection="0"/>
    <xf numFmtId="164" fontId="123" fillId="0" borderId="0" applyNumberFormat="0" applyFill="0" applyBorder="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0"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7" fontId="137" fillId="0" borderId="34" applyNumberFormat="0" applyFill="0" applyAlignment="0" applyProtection="0"/>
    <xf numFmtId="164" fontId="137" fillId="0" borderId="34" applyNumberFormat="0" applyFill="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0"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167" fontId="135" fillId="0" borderId="0" applyNumberFormat="0" applyFill="0" applyBorder="0" applyAlignment="0" applyProtection="0"/>
    <xf numFmtId="164" fontId="135" fillId="0" borderId="0" applyNumberFormat="0" applyFill="0" applyBorder="0" applyAlignment="0" applyProtection="0"/>
    <xf numFmtId="0" fontId="112" fillId="0" borderId="0"/>
    <xf numFmtId="169" fontId="112" fillId="0" borderId="0"/>
    <xf numFmtId="169" fontId="112" fillId="0" borderId="0"/>
    <xf numFmtId="169" fontId="90" fillId="0" borderId="0"/>
    <xf numFmtId="169" fontId="112" fillId="0" borderId="0"/>
    <xf numFmtId="169" fontId="112" fillId="0" borderId="0"/>
    <xf numFmtId="169" fontId="90" fillId="0" borderId="0"/>
    <xf numFmtId="169" fontId="112" fillId="0" borderId="0"/>
    <xf numFmtId="169" fontId="112" fillId="0" borderId="0"/>
    <xf numFmtId="169" fontId="90" fillId="0" borderId="0"/>
    <xf numFmtId="169" fontId="90" fillId="0" borderId="0"/>
    <xf numFmtId="169" fontId="112" fillId="0" borderId="0"/>
    <xf numFmtId="0" fontId="88" fillId="0" borderId="0"/>
    <xf numFmtId="0" fontId="87" fillId="0" borderId="0"/>
    <xf numFmtId="0" fontId="86" fillId="0" borderId="0"/>
    <xf numFmtId="0" fontId="86" fillId="20" borderId="33" applyNumberFormat="0" applyFont="0" applyAlignment="0" applyProtection="0"/>
    <xf numFmtId="0" fontId="86" fillId="22" borderId="0" applyNumberFormat="0" applyBorder="0" applyAlignment="0" applyProtection="0"/>
    <xf numFmtId="0" fontId="86" fillId="23"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4" borderId="0" applyNumberFormat="0" applyBorder="0" applyAlignment="0" applyProtection="0"/>
    <xf numFmtId="0" fontId="86" fillId="35" borderId="0" applyNumberFormat="0" applyBorder="0" applyAlignment="0" applyProtection="0"/>
    <xf numFmtId="0" fontId="86" fillId="38" borderId="0" applyNumberFormat="0" applyBorder="0" applyAlignment="0" applyProtection="0"/>
    <xf numFmtId="0" fontId="86" fillId="39" borderId="0" applyNumberFormat="0" applyBorder="0" applyAlignment="0" applyProtection="0"/>
    <xf numFmtId="0" fontId="86" fillId="42" borderId="0" applyNumberFormat="0" applyBorder="0" applyAlignment="0" applyProtection="0"/>
    <xf numFmtId="0" fontId="86" fillId="43" borderId="0" applyNumberFormat="0" applyBorder="0" applyAlignment="0" applyProtection="0"/>
    <xf numFmtId="0" fontId="85" fillId="0" borderId="0"/>
    <xf numFmtId="0" fontId="84" fillId="0" borderId="0"/>
    <xf numFmtId="0" fontId="84" fillId="22" borderId="0" applyNumberFormat="0" applyBorder="0" applyAlignment="0" applyProtection="0"/>
    <xf numFmtId="0" fontId="84" fillId="26" borderId="0" applyNumberFormat="0" applyBorder="0" applyAlignment="0" applyProtection="0"/>
    <xf numFmtId="0" fontId="84" fillId="30" borderId="0" applyNumberFormat="0" applyBorder="0" applyAlignment="0" applyProtection="0"/>
    <xf numFmtId="0" fontId="84" fillId="34" borderId="0" applyNumberFormat="0" applyBorder="0" applyAlignment="0" applyProtection="0"/>
    <xf numFmtId="0" fontId="84" fillId="38" borderId="0" applyNumberFormat="0" applyBorder="0" applyAlignment="0" applyProtection="0"/>
    <xf numFmtId="0" fontId="84" fillId="42" borderId="0" applyNumberFormat="0" applyBorder="0" applyAlignment="0" applyProtection="0"/>
    <xf numFmtId="0" fontId="84" fillId="23" borderId="0" applyNumberFormat="0" applyBorder="0" applyAlignment="0" applyProtection="0"/>
    <xf numFmtId="0" fontId="84" fillId="27" borderId="0" applyNumberFormat="0" applyBorder="0" applyAlignment="0" applyProtection="0"/>
    <xf numFmtId="0" fontId="84" fillId="31" borderId="0" applyNumberFormat="0" applyBorder="0" applyAlignment="0" applyProtection="0"/>
    <xf numFmtId="0" fontId="84" fillId="35" borderId="0" applyNumberFormat="0" applyBorder="0" applyAlignment="0" applyProtection="0"/>
    <xf numFmtId="0" fontId="84" fillId="39" borderId="0" applyNumberFormat="0" applyBorder="0" applyAlignment="0" applyProtection="0"/>
    <xf numFmtId="0" fontId="84" fillId="43" borderId="0" applyNumberFormat="0" applyBorder="0" applyAlignment="0" applyProtection="0"/>
    <xf numFmtId="0" fontId="84" fillId="20" borderId="33" applyNumberFormat="0" applyFont="0" applyAlignment="0" applyProtection="0"/>
    <xf numFmtId="0" fontId="83" fillId="0" borderId="0"/>
    <xf numFmtId="43" fontId="83" fillId="0" borderId="0" applyFont="0" applyFill="0" applyBorder="0" applyAlignment="0" applyProtection="0"/>
    <xf numFmtId="0" fontId="82" fillId="0" borderId="0"/>
    <xf numFmtId="43" fontId="82" fillId="0" borderId="0" applyFont="0" applyFill="0" applyBorder="0" applyAlignment="0" applyProtection="0"/>
    <xf numFmtId="0" fontId="89" fillId="0" borderId="0"/>
    <xf numFmtId="0" fontId="81" fillId="0" borderId="0"/>
    <xf numFmtId="43" fontId="81" fillId="0" borderId="0" applyFont="0" applyFill="0" applyBorder="0" applyAlignment="0" applyProtection="0"/>
    <xf numFmtId="0" fontId="80" fillId="0" borderId="0"/>
    <xf numFmtId="43" fontId="80" fillId="0" borderId="0" applyFont="0" applyFill="0" applyBorder="0" applyAlignment="0" applyProtection="0"/>
    <xf numFmtId="0" fontId="79" fillId="0" borderId="0"/>
    <xf numFmtId="43" fontId="79" fillId="0" borderId="0" applyFont="0" applyFill="0" applyBorder="0" applyAlignment="0" applyProtection="0"/>
    <xf numFmtId="0" fontId="78" fillId="0" borderId="0"/>
    <xf numFmtId="170" fontId="78" fillId="0" borderId="0"/>
    <xf numFmtId="9" fontId="112" fillId="0" borderId="0" applyNumberFormat="0" applyFont="0" applyFill="0" applyBorder="0" applyAlignment="0" applyProtection="0"/>
    <xf numFmtId="0" fontId="76" fillId="0" borderId="0"/>
    <xf numFmtId="0" fontId="144" fillId="0" borderId="0"/>
    <xf numFmtId="0" fontId="74"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146" fillId="0" borderId="0">
      <alignment vertical="center"/>
    </xf>
    <xf numFmtId="0" fontId="65" fillId="0" borderId="0"/>
    <xf numFmtId="9" fontId="65" fillId="0" borderId="0" applyFont="0" applyFill="0" applyBorder="0" applyAlignment="0" applyProtection="0"/>
    <xf numFmtId="43" fontId="65" fillId="0" borderId="0" applyFont="0" applyFill="0" applyBorder="0" applyAlignment="0" applyProtection="0"/>
    <xf numFmtId="0" fontId="64" fillId="0" borderId="0"/>
    <xf numFmtId="0" fontId="64" fillId="0" borderId="0"/>
    <xf numFmtId="0" fontId="63" fillId="0" borderId="0"/>
    <xf numFmtId="0" fontId="62" fillId="0" borderId="0"/>
    <xf numFmtId="0" fontId="61" fillId="0" borderId="0"/>
    <xf numFmtId="0" fontId="59" fillId="0" borderId="0"/>
    <xf numFmtId="0" fontId="56" fillId="0" borderId="0"/>
    <xf numFmtId="0" fontId="55" fillId="0" borderId="0"/>
    <xf numFmtId="0" fontId="54" fillId="0" borderId="0"/>
    <xf numFmtId="0" fontId="54" fillId="0" borderId="0"/>
    <xf numFmtId="0" fontId="53" fillId="0" borderId="0"/>
    <xf numFmtId="0" fontId="52" fillId="0" borderId="0"/>
    <xf numFmtId="0" fontId="52" fillId="0" borderId="0"/>
    <xf numFmtId="0" fontId="51" fillId="0" borderId="0"/>
    <xf numFmtId="0" fontId="50" fillId="0" borderId="0"/>
    <xf numFmtId="0" fontId="49" fillId="0" borderId="0"/>
    <xf numFmtId="0" fontId="112" fillId="0" borderId="0"/>
    <xf numFmtId="0" fontId="48" fillId="0" borderId="0"/>
    <xf numFmtId="0" fontId="47" fillId="0" borderId="0"/>
    <xf numFmtId="0" fontId="46" fillId="0" borderId="0"/>
    <xf numFmtId="0" fontId="45" fillId="0" borderId="0"/>
    <xf numFmtId="0" fontId="44" fillId="0" borderId="0"/>
    <xf numFmtId="0" fontId="43" fillId="0" borderId="0"/>
    <xf numFmtId="0" fontId="112" fillId="0" borderId="0"/>
    <xf numFmtId="0" fontId="156" fillId="0" borderId="0"/>
    <xf numFmtId="0" fontId="157" fillId="49" borderId="0" applyNumberFormat="0" applyBorder="0" applyAlignment="0" applyProtection="0">
      <alignment vertical="center"/>
    </xf>
    <xf numFmtId="0" fontId="157" fillId="50" borderId="0" applyNumberFormat="0" applyBorder="0" applyAlignment="0" applyProtection="0">
      <alignment vertical="center"/>
    </xf>
    <xf numFmtId="0" fontId="157" fillId="51" borderId="0" applyNumberFormat="0" applyBorder="0" applyAlignment="0" applyProtection="0">
      <alignment vertical="center"/>
    </xf>
    <xf numFmtId="0" fontId="157" fillId="52" borderId="0" applyNumberFormat="0" applyBorder="0" applyAlignment="0" applyProtection="0">
      <alignment vertical="center"/>
    </xf>
    <xf numFmtId="0" fontId="157" fillId="53" borderId="0" applyNumberFormat="0" applyBorder="0" applyAlignment="0" applyProtection="0">
      <alignment vertical="center"/>
    </xf>
    <xf numFmtId="0" fontId="157" fillId="54" borderId="0" applyNumberFormat="0" applyBorder="0" applyAlignment="0" applyProtection="0">
      <alignment vertical="center"/>
    </xf>
    <xf numFmtId="0" fontId="157" fillId="55" borderId="0" applyNumberFormat="0" applyBorder="0" applyAlignment="0" applyProtection="0">
      <alignment vertical="center"/>
    </xf>
    <xf numFmtId="0" fontId="157" fillId="56" borderId="0" applyNumberFormat="0" applyBorder="0" applyAlignment="0" applyProtection="0">
      <alignment vertical="center"/>
    </xf>
    <xf numFmtId="0" fontId="157" fillId="57" borderId="0" applyNumberFormat="0" applyBorder="0" applyAlignment="0" applyProtection="0">
      <alignment vertical="center"/>
    </xf>
    <xf numFmtId="0" fontId="157" fillId="52" borderId="0" applyNumberFormat="0" applyBorder="0" applyAlignment="0" applyProtection="0">
      <alignment vertical="center"/>
    </xf>
    <xf numFmtId="0" fontId="157" fillId="55" borderId="0" applyNumberFormat="0" applyBorder="0" applyAlignment="0" applyProtection="0">
      <alignment vertical="center"/>
    </xf>
    <xf numFmtId="0" fontId="157" fillId="58" borderId="0" applyNumberFormat="0" applyBorder="0" applyAlignment="0" applyProtection="0">
      <alignment vertical="center"/>
    </xf>
    <xf numFmtId="0" fontId="158" fillId="59" borderId="0" applyNumberFormat="0" applyBorder="0" applyAlignment="0" applyProtection="0">
      <alignment vertical="center"/>
    </xf>
    <xf numFmtId="0" fontId="158" fillId="56" borderId="0" applyNumberFormat="0" applyBorder="0" applyAlignment="0" applyProtection="0">
      <alignment vertical="center"/>
    </xf>
    <xf numFmtId="0" fontId="158" fillId="57" borderId="0" applyNumberFormat="0" applyBorder="0" applyAlignment="0" applyProtection="0">
      <alignment vertical="center"/>
    </xf>
    <xf numFmtId="0" fontId="158" fillId="60" borderId="0" applyNumberFormat="0" applyBorder="0" applyAlignment="0" applyProtection="0">
      <alignment vertical="center"/>
    </xf>
    <xf numFmtId="0" fontId="158" fillId="61" borderId="0" applyNumberFormat="0" applyBorder="0" applyAlignment="0" applyProtection="0">
      <alignment vertical="center"/>
    </xf>
    <xf numFmtId="0" fontId="158" fillId="62" borderId="0" applyNumberFormat="0" applyBorder="0" applyAlignment="0" applyProtection="0">
      <alignment vertical="center"/>
    </xf>
    <xf numFmtId="0" fontId="159" fillId="0" borderId="0"/>
    <xf numFmtId="171" fontId="160" fillId="0" borderId="0"/>
    <xf numFmtId="3" fontId="112" fillId="0" borderId="0" applyFont="0" applyFill="0" applyBorder="0" applyAlignment="0" applyProtection="0"/>
    <xf numFmtId="0" fontId="159" fillId="0" borderId="0"/>
    <xf numFmtId="0" fontId="159" fillId="0" borderId="0"/>
    <xf numFmtId="172" fontId="161" fillId="0" borderId="0" applyFont="0" applyFill="0" applyBorder="0" applyAlignment="0" applyProtection="0"/>
    <xf numFmtId="173" fontId="160" fillId="0" borderId="0"/>
    <xf numFmtId="0" fontId="155" fillId="0" borderId="0" applyProtection="0"/>
    <xf numFmtId="174" fontId="160" fillId="0" borderId="0"/>
    <xf numFmtId="2" fontId="155" fillId="0" borderId="0" applyProtection="0"/>
    <xf numFmtId="38" fontId="113" fillId="63" borderId="0" applyNumberFormat="0" applyBorder="0" applyAlignment="0" applyProtection="0"/>
    <xf numFmtId="0" fontId="162" fillId="0" borderId="69" applyNumberFormat="0" applyAlignment="0" applyProtection="0">
      <alignment horizontal="left" vertical="center"/>
    </xf>
    <xf numFmtId="0" fontId="162" fillId="0" borderId="23">
      <alignment horizontal="left" vertical="center"/>
    </xf>
    <xf numFmtId="0" fontId="163" fillId="0" borderId="0" applyProtection="0"/>
    <xf numFmtId="0" fontId="162" fillId="0" borderId="0" applyProtection="0"/>
    <xf numFmtId="10" fontId="113" fillId="64" borderId="2" applyNumberFormat="0" applyBorder="0" applyAlignment="0" applyProtection="0"/>
    <xf numFmtId="38" fontId="164" fillId="0" borderId="0" applyFont="0" applyFill="0" applyBorder="0" applyAlignment="0" applyProtection="0"/>
    <xf numFmtId="40" fontId="164" fillId="0" borderId="0" applyFont="0" applyFill="0" applyBorder="0" applyAlignment="0" applyProtection="0"/>
    <xf numFmtId="6" fontId="164" fillId="0" borderId="0" applyFont="0" applyFill="0" applyBorder="0" applyAlignment="0" applyProtection="0"/>
    <xf numFmtId="8" fontId="164" fillId="0" borderId="0" applyFont="0" applyFill="0" applyBorder="0" applyAlignment="0" applyProtection="0"/>
    <xf numFmtId="6" fontId="164" fillId="0" borderId="0" applyFont="0" applyFill="0" applyBorder="0" applyAlignment="0" applyProtection="0"/>
    <xf numFmtId="8" fontId="164" fillId="0" borderId="0" applyFont="0" applyFill="0" applyBorder="0" applyAlignment="0" applyProtection="0"/>
    <xf numFmtId="0" fontId="165" fillId="0" borderId="0"/>
    <xf numFmtId="37" fontId="166" fillId="0" borderId="0"/>
    <xf numFmtId="175" fontId="112" fillId="0" borderId="0"/>
    <xf numFmtId="0" fontId="159" fillId="0" borderId="0"/>
    <xf numFmtId="43" fontId="112" fillId="0" borderId="0" applyFont="0" applyFill="0" applyBorder="0" applyAlignment="0" applyProtection="0"/>
    <xf numFmtId="41" fontId="112" fillId="0" borderId="0" applyFont="0" applyFill="0" applyBorder="0" applyAlignment="0" applyProtection="0"/>
    <xf numFmtId="10" fontId="112" fillId="0" borderId="0" applyFont="0" applyFill="0" applyBorder="0" applyAlignment="0" applyProtection="0"/>
    <xf numFmtId="9" fontId="164" fillId="0" borderId="62" applyNumberFormat="0" applyBorder="0"/>
    <xf numFmtId="1" fontId="112" fillId="0" borderId="70" applyNumberFormat="0" applyFill="0" applyAlignment="0" applyProtection="0">
      <alignment horizontal="center" vertical="center"/>
    </xf>
    <xf numFmtId="0" fontId="167" fillId="0" borderId="65" applyBorder="0">
      <alignment horizontal="center" vertical="center"/>
    </xf>
    <xf numFmtId="0" fontId="158" fillId="65" borderId="0" applyNumberFormat="0" applyBorder="0" applyAlignment="0" applyProtection="0">
      <alignment vertical="center"/>
    </xf>
    <xf numFmtId="0" fontId="158" fillId="66" borderId="0" applyNumberFormat="0" applyBorder="0" applyAlignment="0" applyProtection="0">
      <alignment vertical="center"/>
    </xf>
    <xf numFmtId="0" fontId="158" fillId="67" borderId="0" applyNumberFormat="0" applyBorder="0" applyAlignment="0" applyProtection="0">
      <alignment vertical="center"/>
    </xf>
    <xf numFmtId="0" fontId="158" fillId="60" borderId="0" applyNumberFormat="0" applyBorder="0" applyAlignment="0" applyProtection="0">
      <alignment vertical="center"/>
    </xf>
    <xf numFmtId="0" fontId="158" fillId="61" borderId="0" applyNumberFormat="0" applyBorder="0" applyAlignment="0" applyProtection="0">
      <alignment vertical="center"/>
    </xf>
    <xf numFmtId="0" fontId="158" fillId="68" borderId="0" applyNumberFormat="0" applyBorder="0" applyAlignment="0" applyProtection="0">
      <alignment vertical="center"/>
    </xf>
    <xf numFmtId="0" fontId="168" fillId="0" borderId="0" applyNumberFormat="0" applyFill="0" applyBorder="0" applyAlignment="0" applyProtection="0">
      <alignment vertical="center"/>
    </xf>
    <xf numFmtId="0" fontId="169" fillId="69" borderId="71" applyNumberFormat="0" applyAlignment="0" applyProtection="0">
      <alignment vertical="center"/>
    </xf>
    <xf numFmtId="0" fontId="170" fillId="70" borderId="0" applyNumberFormat="0" applyBorder="0" applyAlignment="0" applyProtection="0">
      <alignment vertical="center"/>
    </xf>
    <xf numFmtId="0" fontId="157" fillId="71" borderId="72" applyNumberFormat="0" applyFont="0" applyAlignment="0" applyProtection="0">
      <alignment vertical="center"/>
    </xf>
    <xf numFmtId="0" fontId="171" fillId="0" borderId="73" applyNumberFormat="0" applyFill="0" applyAlignment="0" applyProtection="0">
      <alignment vertical="center"/>
    </xf>
    <xf numFmtId="176" fontId="172" fillId="0" borderId="0" applyFont="0" applyFill="0" applyBorder="0" applyAlignment="0" applyProtection="0"/>
    <xf numFmtId="166" fontId="172" fillId="0" borderId="0" applyFont="0" applyFill="0" applyBorder="0" applyAlignment="0" applyProtection="0"/>
    <xf numFmtId="177" fontId="172" fillId="0" borderId="0" applyFont="0" applyFill="0" applyBorder="0" applyAlignment="0" applyProtection="0"/>
    <xf numFmtId="178" fontId="172" fillId="0" borderId="0" applyFont="0" applyFill="0" applyBorder="0" applyAlignment="0" applyProtection="0"/>
    <xf numFmtId="0" fontId="173" fillId="0" borderId="0"/>
    <xf numFmtId="179" fontId="174" fillId="0" borderId="0" applyFont="0" applyFill="0" applyBorder="0" applyAlignment="0" applyProtection="0"/>
    <xf numFmtId="180" fontId="174" fillId="0" borderId="0" applyFont="0" applyFill="0" applyBorder="0" applyAlignment="0" applyProtection="0"/>
    <xf numFmtId="0" fontId="174" fillId="0" borderId="0"/>
    <xf numFmtId="40" fontId="175" fillId="0" borderId="0" applyFont="0" applyFill="0" applyBorder="0" applyAlignment="0" applyProtection="0"/>
    <xf numFmtId="38" fontId="175" fillId="0" borderId="0" applyFont="0" applyFill="0" applyBorder="0" applyAlignment="0" applyProtection="0"/>
    <xf numFmtId="0" fontId="175" fillId="0" borderId="0" applyFont="0" applyFill="0" applyBorder="0" applyAlignment="0" applyProtection="0"/>
    <xf numFmtId="0" fontId="175" fillId="0" borderId="0" applyFont="0" applyFill="0" applyBorder="0" applyAlignment="0" applyProtection="0"/>
    <xf numFmtId="10" fontId="112" fillId="0" borderId="0" applyFont="0" applyFill="0" applyBorder="0" applyAlignment="0" applyProtection="0"/>
    <xf numFmtId="0" fontId="176" fillId="0" borderId="0"/>
    <xf numFmtId="181" fontId="161" fillId="0" borderId="0" applyFont="0" applyFill="0" applyBorder="0" applyAlignment="0" applyProtection="0"/>
    <xf numFmtId="179" fontId="177" fillId="0" borderId="0" applyFont="0" applyFill="0" applyBorder="0" applyAlignment="0" applyProtection="0"/>
    <xf numFmtId="182" fontId="178" fillId="0" borderId="0" applyFont="0" applyFill="0" applyBorder="0" applyAlignment="0" applyProtection="0"/>
    <xf numFmtId="183" fontId="178" fillId="0" borderId="0" applyFont="0" applyFill="0" applyBorder="0" applyAlignment="0" applyProtection="0"/>
    <xf numFmtId="0" fontId="179" fillId="0" borderId="0"/>
    <xf numFmtId="0" fontId="173" fillId="0" borderId="0"/>
    <xf numFmtId="0" fontId="180" fillId="54" borderId="74" applyNumberFormat="0" applyAlignment="0" applyProtection="0">
      <alignment vertical="center"/>
    </xf>
    <xf numFmtId="0" fontId="181" fillId="72" borderId="75" applyNumberFormat="0" applyAlignment="0" applyProtection="0">
      <alignment vertical="center"/>
    </xf>
    <xf numFmtId="0" fontId="146" fillId="0" borderId="0">
      <alignment vertical="center"/>
    </xf>
    <xf numFmtId="0" fontId="182" fillId="50" borderId="0" applyNumberFormat="0" applyBorder="0" applyAlignment="0" applyProtection="0">
      <alignment vertical="center"/>
    </xf>
    <xf numFmtId="0" fontId="183" fillId="0" borderId="0"/>
    <xf numFmtId="166" fontId="184" fillId="0" borderId="0" applyFont="0" applyFill="0" applyBorder="0" applyAlignment="0" applyProtection="0"/>
    <xf numFmtId="0" fontId="173" fillId="0" borderId="0" applyFont="0" applyFill="0" applyBorder="0" applyAlignment="0" applyProtection="0"/>
    <xf numFmtId="176" fontId="184" fillId="0" borderId="0" applyFont="0" applyFill="0" applyBorder="0" applyAlignment="0" applyProtection="0"/>
    <xf numFmtId="0" fontId="185" fillId="0" borderId="0"/>
    <xf numFmtId="0" fontId="186" fillId="51" borderId="0" applyNumberFormat="0" applyBorder="0" applyAlignment="0" applyProtection="0">
      <alignment vertical="center"/>
    </xf>
    <xf numFmtId="0" fontId="187" fillId="0" borderId="76" applyNumberFormat="0" applyFill="0" applyAlignment="0" applyProtection="0">
      <alignment vertical="center"/>
    </xf>
    <xf numFmtId="0" fontId="188" fillId="0" borderId="77" applyNumberFormat="0" applyFill="0" applyAlignment="0" applyProtection="0">
      <alignment vertical="center"/>
    </xf>
    <xf numFmtId="0" fontId="189" fillId="0" borderId="78" applyNumberFormat="0" applyFill="0" applyAlignment="0" applyProtection="0">
      <alignment vertical="center"/>
    </xf>
    <xf numFmtId="0" fontId="189" fillId="0" borderId="0" applyNumberFormat="0" applyFill="0" applyBorder="0" applyAlignment="0" applyProtection="0">
      <alignment vertical="center"/>
    </xf>
    <xf numFmtId="0" fontId="190" fillId="72" borderId="74" applyNumberFormat="0" applyAlignment="0" applyProtection="0">
      <alignment vertical="center"/>
    </xf>
    <xf numFmtId="0" fontId="191" fillId="0" borderId="0" applyNumberFormat="0" applyFill="0" applyBorder="0" applyAlignment="0" applyProtection="0">
      <alignment vertical="center"/>
    </xf>
    <xf numFmtId="0" fontId="192" fillId="0" borderId="0" applyNumberFormat="0" applyFill="0" applyBorder="0" applyAlignment="0" applyProtection="0">
      <alignment vertical="center"/>
    </xf>
    <xf numFmtId="42" fontId="167" fillId="0" borderId="0" applyFont="0" applyFill="0" applyBorder="0" applyAlignment="0" applyProtection="0"/>
    <xf numFmtId="172" fontId="184" fillId="0" borderId="0" applyFont="0" applyFill="0" applyBorder="0" applyAlignment="0" applyProtection="0"/>
    <xf numFmtId="0" fontId="173" fillId="0" borderId="0" applyFont="0" applyFill="0" applyBorder="0" applyAlignment="0" applyProtection="0"/>
    <xf numFmtId="184" fontId="184" fillId="0" borderId="0" applyFont="0" applyFill="0" applyBorder="0" applyAlignment="0" applyProtection="0"/>
    <xf numFmtId="0" fontId="193" fillId="0" borderId="79" applyNumberFormat="0" applyFill="0" applyAlignment="0" applyProtection="0">
      <alignment vertical="center"/>
    </xf>
    <xf numFmtId="185" fontId="112" fillId="0" borderId="0"/>
    <xf numFmtId="0" fontId="43" fillId="22" borderId="0" applyNumberFormat="0" applyBorder="0" applyAlignment="0" applyProtection="0"/>
    <xf numFmtId="0" fontId="43" fillId="22"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30" borderId="0" applyNumberFormat="0" applyBorder="0" applyAlignment="0" applyProtection="0"/>
    <xf numFmtId="0" fontId="43" fillId="30" borderId="0" applyNumberFormat="0" applyBorder="0" applyAlignment="0" applyProtection="0"/>
    <xf numFmtId="0" fontId="43" fillId="34" borderId="0" applyNumberFormat="0" applyBorder="0" applyAlignment="0" applyProtection="0"/>
    <xf numFmtId="0" fontId="43" fillId="34" borderId="0" applyNumberFormat="0" applyBorder="0" applyAlignment="0" applyProtection="0"/>
    <xf numFmtId="0" fontId="43" fillId="38" borderId="0" applyNumberFormat="0" applyBorder="0" applyAlignment="0" applyProtection="0"/>
    <xf numFmtId="0" fontId="43" fillId="38" borderId="0" applyNumberFormat="0" applyBorder="0" applyAlignment="0" applyProtection="0"/>
    <xf numFmtId="0" fontId="43" fillId="42" borderId="0" applyNumberFormat="0" applyBorder="0" applyAlignment="0" applyProtection="0"/>
    <xf numFmtId="0" fontId="43" fillId="42" borderId="0" applyNumberFormat="0" applyBorder="0" applyAlignment="0" applyProtection="0"/>
    <xf numFmtId="0" fontId="43" fillId="23" borderId="0" applyNumberFormat="0" applyBorder="0" applyAlignment="0" applyProtection="0"/>
    <xf numFmtId="0" fontId="43" fillId="23" borderId="0" applyNumberFormat="0" applyBorder="0" applyAlignment="0" applyProtection="0"/>
    <xf numFmtId="0" fontId="43" fillId="27" borderId="0" applyNumberFormat="0" applyBorder="0" applyAlignment="0" applyProtection="0"/>
    <xf numFmtId="0" fontId="43" fillId="27" borderId="0" applyNumberFormat="0" applyBorder="0" applyAlignment="0" applyProtection="0"/>
    <xf numFmtId="0" fontId="43" fillId="31" borderId="0" applyNumberFormat="0" applyBorder="0" applyAlignment="0" applyProtection="0"/>
    <xf numFmtId="0" fontId="43" fillId="31" borderId="0" applyNumberFormat="0" applyBorder="0" applyAlignment="0" applyProtection="0"/>
    <xf numFmtId="0" fontId="43" fillId="35" borderId="0" applyNumberFormat="0" applyBorder="0" applyAlignment="0" applyProtection="0"/>
    <xf numFmtId="0" fontId="43" fillId="35" borderId="0" applyNumberFormat="0" applyBorder="0" applyAlignment="0" applyProtection="0"/>
    <xf numFmtId="0" fontId="43" fillId="39" borderId="0" applyNumberFormat="0" applyBorder="0" applyAlignment="0" applyProtection="0"/>
    <xf numFmtId="0" fontId="43" fillId="39" borderId="0" applyNumberFormat="0" applyBorder="0" applyAlignment="0" applyProtection="0"/>
    <xf numFmtId="0" fontId="43" fillId="43" borderId="0" applyNumberFormat="0" applyBorder="0" applyAlignment="0" applyProtection="0"/>
    <xf numFmtId="0" fontId="43" fillId="43" borderId="0" applyNumberFormat="0" applyBorder="0" applyAlignment="0" applyProtection="0"/>
    <xf numFmtId="0" fontId="138" fillId="24" borderId="0" applyNumberFormat="0" applyBorder="0" applyAlignment="0" applyProtection="0"/>
    <xf numFmtId="0" fontId="138" fillId="28" borderId="0" applyNumberFormat="0" applyBorder="0" applyAlignment="0" applyProtection="0"/>
    <xf numFmtId="0" fontId="138" fillId="32" borderId="0" applyNumberFormat="0" applyBorder="0" applyAlignment="0" applyProtection="0"/>
    <xf numFmtId="0" fontId="138" fillId="36" borderId="0" applyNumberFormat="0" applyBorder="0" applyAlignment="0" applyProtection="0"/>
    <xf numFmtId="0" fontId="138" fillId="40" borderId="0" applyNumberFormat="0" applyBorder="0" applyAlignment="0" applyProtection="0"/>
    <xf numFmtId="0" fontId="138" fillId="44" borderId="0" applyNumberFormat="0" applyBorder="0" applyAlignment="0" applyProtection="0"/>
    <xf numFmtId="0" fontId="138" fillId="21" borderId="0" applyNumberFormat="0" applyBorder="0" applyAlignment="0" applyProtection="0"/>
    <xf numFmtId="0" fontId="138" fillId="25" borderId="0" applyNumberFormat="0" applyBorder="0" applyAlignment="0" applyProtection="0"/>
    <xf numFmtId="0" fontId="138" fillId="29" borderId="0" applyNumberFormat="0" applyBorder="0" applyAlignment="0" applyProtection="0"/>
    <xf numFmtId="0" fontId="138" fillId="33" borderId="0" applyNumberFormat="0" applyBorder="0" applyAlignment="0" applyProtection="0"/>
    <xf numFmtId="0" fontId="138" fillId="37" borderId="0" applyNumberFormat="0" applyBorder="0" applyAlignment="0" applyProtection="0"/>
    <xf numFmtId="0" fontId="138" fillId="41" borderId="0" applyNumberFormat="0" applyBorder="0" applyAlignment="0" applyProtection="0"/>
    <xf numFmtId="0" fontId="128" fillId="15" borderId="0" applyNumberFormat="0" applyBorder="0" applyAlignment="0" applyProtection="0"/>
    <xf numFmtId="0" fontId="132" fillId="18" borderId="29" applyNumberFormat="0" applyAlignment="0" applyProtection="0"/>
    <xf numFmtId="0" fontId="134" fillId="19" borderId="32" applyNumberFormat="0" applyAlignment="0" applyProtection="0"/>
    <xf numFmtId="0" fontId="136" fillId="0" borderId="0" applyNumberFormat="0" applyFill="0" applyBorder="0" applyAlignment="0" applyProtection="0"/>
    <xf numFmtId="0" fontId="127" fillId="14" borderId="0" applyNumberFormat="0" applyBorder="0" applyAlignment="0" applyProtection="0"/>
    <xf numFmtId="0" fontId="124" fillId="0" borderId="26" applyNumberFormat="0" applyFill="0" applyAlignment="0" applyProtection="0"/>
    <xf numFmtId="0" fontId="125" fillId="0" borderId="27" applyNumberFormat="0" applyFill="0" applyAlignment="0" applyProtection="0"/>
    <xf numFmtId="0" fontId="126" fillId="0" borderId="28" applyNumberFormat="0" applyFill="0" applyAlignment="0" applyProtection="0"/>
    <xf numFmtId="0" fontId="126" fillId="0" borderId="0" applyNumberFormat="0" applyFill="0" applyBorder="0" applyAlignment="0" applyProtection="0"/>
    <xf numFmtId="0" fontId="130" fillId="17" borderId="29" applyNumberFormat="0" applyAlignment="0" applyProtection="0"/>
    <xf numFmtId="0" fontId="133" fillId="0" borderId="31" applyNumberFormat="0" applyFill="0" applyAlignment="0" applyProtection="0"/>
    <xf numFmtId="0" fontId="129" fillId="16" borderId="0" applyNumberFormat="0" applyBorder="0" applyAlignment="0" applyProtection="0"/>
    <xf numFmtId="0" fontId="43" fillId="0" borderId="0"/>
    <xf numFmtId="185" fontId="43" fillId="0" borderId="0"/>
    <xf numFmtId="169" fontId="112" fillId="0" borderId="0"/>
    <xf numFmtId="169" fontId="112" fillId="0" borderId="0"/>
    <xf numFmtId="185" fontId="112" fillId="0" borderId="0"/>
    <xf numFmtId="185" fontId="112" fillId="0" borderId="0"/>
    <xf numFmtId="185" fontId="112" fillId="0" borderId="0"/>
    <xf numFmtId="185" fontId="112" fillId="0" borderId="0"/>
    <xf numFmtId="185" fontId="112" fillId="0" borderId="0"/>
    <xf numFmtId="185" fontId="112" fillId="0" borderId="0"/>
    <xf numFmtId="185" fontId="112" fillId="0" borderId="0"/>
    <xf numFmtId="0" fontId="43" fillId="0" borderId="0"/>
    <xf numFmtId="185" fontId="43" fillId="0" borderId="0"/>
    <xf numFmtId="185" fontId="112" fillId="0" borderId="0"/>
    <xf numFmtId="185" fontId="112" fillId="0" borderId="0"/>
    <xf numFmtId="185" fontId="112" fillId="0" borderId="0"/>
    <xf numFmtId="185" fontId="112" fillId="0" borderId="0"/>
    <xf numFmtId="169" fontId="112" fillId="0" borderId="0"/>
    <xf numFmtId="169" fontId="112" fillId="0" borderId="0"/>
    <xf numFmtId="185" fontId="112" fillId="0" borderId="0"/>
    <xf numFmtId="169" fontId="112" fillId="0" borderId="0"/>
    <xf numFmtId="185" fontId="112" fillId="0" borderId="0"/>
    <xf numFmtId="185" fontId="112" fillId="0" borderId="0"/>
    <xf numFmtId="185" fontId="112" fillId="0" borderId="0"/>
    <xf numFmtId="185" fontId="112" fillId="0" borderId="0"/>
    <xf numFmtId="185" fontId="112" fillId="0" borderId="0"/>
    <xf numFmtId="185"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69" fontId="112" fillId="0" borderId="0"/>
    <xf numFmtId="186" fontId="112" fillId="0" borderId="0"/>
    <xf numFmtId="169" fontId="112" fillId="0" borderId="0"/>
    <xf numFmtId="169" fontId="112" fillId="0" borderId="0"/>
    <xf numFmtId="169" fontId="112" fillId="0" borderId="0"/>
    <xf numFmtId="169" fontId="112" fillId="0" borderId="0"/>
    <xf numFmtId="185" fontId="112" fillId="0" borderId="0"/>
    <xf numFmtId="169" fontId="112" fillId="0" borderId="0"/>
    <xf numFmtId="185" fontId="112" fillId="0" borderId="0"/>
    <xf numFmtId="0" fontId="43" fillId="20" borderId="33" applyNumberFormat="0" applyFont="0" applyAlignment="0" applyProtection="0"/>
    <xf numFmtId="0" fontId="43" fillId="20" borderId="33" applyNumberFormat="0" applyFont="0" applyAlignment="0" applyProtection="0"/>
    <xf numFmtId="0" fontId="131" fillId="18" borderId="30" applyNumberFormat="0" applyAlignment="0" applyProtection="0"/>
    <xf numFmtId="9" fontId="112" fillId="0" borderId="0" applyFont="0" applyFill="0" applyBorder="0" applyAlignment="0" applyProtection="0"/>
    <xf numFmtId="0" fontId="123" fillId="0" borderId="0" applyNumberFormat="0" applyFill="0" applyBorder="0" applyAlignment="0" applyProtection="0"/>
    <xf numFmtId="0" fontId="137" fillId="0" borderId="34" applyNumberFormat="0" applyFill="0" applyAlignment="0" applyProtection="0"/>
    <xf numFmtId="0" fontId="135" fillId="0" borderId="0" applyNumberFormat="0" applyFill="0" applyBorder="0" applyAlignment="0" applyProtection="0"/>
    <xf numFmtId="0" fontId="42" fillId="0" borderId="0"/>
    <xf numFmtId="0" fontId="41" fillId="0" borderId="0"/>
    <xf numFmtId="0" fontId="41" fillId="0" borderId="0"/>
    <xf numFmtId="0" fontId="40" fillId="0" borderId="0"/>
    <xf numFmtId="166" fontId="40" fillId="0" borderId="0" applyFont="0" applyFill="0" applyBorder="0" applyAlignment="0" applyProtection="0"/>
    <xf numFmtId="0" fontId="40" fillId="0" borderId="0"/>
    <xf numFmtId="0" fontId="39" fillId="0" borderId="0"/>
    <xf numFmtId="0" fontId="38" fillId="0" borderId="0"/>
    <xf numFmtId="0" fontId="37" fillId="0" borderId="0"/>
    <xf numFmtId="0" fontId="36" fillId="0" borderId="0"/>
    <xf numFmtId="0" fontId="35" fillId="0" borderId="0"/>
    <xf numFmtId="43" fontId="35" fillId="0" borderId="0" applyFont="0" applyFill="0" applyBorder="0" applyAlignment="0" applyProtection="0"/>
    <xf numFmtId="0" fontId="34" fillId="0" borderId="0"/>
    <xf numFmtId="43" fontId="34" fillId="0" borderId="0" applyFont="0" applyFill="0" applyBorder="0" applyAlignment="0" applyProtection="0"/>
    <xf numFmtId="0" fontId="33" fillId="0" borderId="0"/>
    <xf numFmtId="185" fontId="112" fillId="0" borderId="0"/>
    <xf numFmtId="186" fontId="33" fillId="0" borderId="0"/>
    <xf numFmtId="186" fontId="33" fillId="0" borderId="0"/>
    <xf numFmtId="186" fontId="33" fillId="0" borderId="0"/>
    <xf numFmtId="0" fontId="32" fillId="0" borderId="0"/>
    <xf numFmtId="43" fontId="32" fillId="0" borderId="0" applyFont="0" applyFill="0" applyBorder="0" applyAlignment="0" applyProtection="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0" fontId="29" fillId="0" borderId="0"/>
    <xf numFmtId="44" fontId="29" fillId="0" borderId="0" applyFont="0" applyFill="0" applyBorder="0" applyAlignment="0" applyProtection="0"/>
    <xf numFmtId="0" fontId="28" fillId="0" borderId="0"/>
    <xf numFmtId="44" fontId="28" fillId="0" borderId="0" applyFont="0" applyFill="0" applyBorder="0" applyAlignment="0" applyProtection="0"/>
    <xf numFmtId="0" fontId="27" fillId="0" borderId="0"/>
    <xf numFmtId="44" fontId="27" fillId="0" borderId="0" applyFont="0" applyFill="0" applyBorder="0" applyAlignment="0" applyProtection="0"/>
    <xf numFmtId="0" fontId="26" fillId="0" borderId="0"/>
    <xf numFmtId="44" fontId="26" fillId="0" borderId="0" applyFont="0" applyFill="0" applyBorder="0" applyAlignment="0" applyProtection="0"/>
    <xf numFmtId="0" fontId="25" fillId="0" borderId="0"/>
    <xf numFmtId="44" fontId="25" fillId="0" borderId="0" applyFont="0" applyFill="0" applyBorder="0" applyAlignment="0" applyProtection="0"/>
    <xf numFmtId="0" fontId="24" fillId="0" borderId="0"/>
    <xf numFmtId="44" fontId="24" fillId="0" borderId="0" applyFont="0" applyFill="0" applyBorder="0" applyAlignment="0" applyProtection="0"/>
    <xf numFmtId="0" fontId="23" fillId="0" borderId="0"/>
    <xf numFmtId="44" fontId="23" fillId="0" borderId="0" applyFont="0" applyFill="0" applyBorder="0" applyAlignment="0" applyProtection="0"/>
    <xf numFmtId="0" fontId="22" fillId="0" borderId="0"/>
    <xf numFmtId="0" fontId="21" fillId="0" borderId="0"/>
    <xf numFmtId="44" fontId="21" fillId="0" borderId="0" applyFont="0" applyFill="0" applyBorder="0" applyAlignment="0" applyProtection="0"/>
    <xf numFmtId="0" fontId="20" fillId="0" borderId="0"/>
    <xf numFmtId="44" fontId="20" fillId="0" borderId="0" applyFont="0" applyFill="0" applyBorder="0" applyAlignment="0" applyProtection="0"/>
    <xf numFmtId="0" fontId="19" fillId="0" borderId="0"/>
    <xf numFmtId="0" fontId="18" fillId="0" borderId="0"/>
    <xf numFmtId="44" fontId="18" fillId="0" borderId="0" applyFont="0" applyFill="0" applyBorder="0" applyAlignment="0" applyProtection="0"/>
    <xf numFmtId="0" fontId="17" fillId="0" borderId="0"/>
    <xf numFmtId="44" fontId="17" fillId="0" borderId="0" applyFont="0" applyFill="0" applyBorder="0" applyAlignment="0" applyProtection="0"/>
    <xf numFmtId="0" fontId="16" fillId="0" borderId="0"/>
    <xf numFmtId="44" fontId="16" fillId="0" borderId="0" applyFont="0" applyFill="0" applyBorder="0" applyAlignment="0" applyProtection="0"/>
    <xf numFmtId="0" fontId="15" fillId="0" borderId="0"/>
    <xf numFmtId="44" fontId="15" fillId="0" borderId="0" applyFont="0" applyFill="0" applyBorder="0" applyAlignment="0" applyProtection="0"/>
    <xf numFmtId="0" fontId="14" fillId="0" borderId="0"/>
    <xf numFmtId="44" fontId="14" fillId="0" borderId="0" applyFont="0" applyFill="0" applyBorder="0" applyAlignment="0" applyProtection="0"/>
    <xf numFmtId="0" fontId="13" fillId="0" borderId="0"/>
    <xf numFmtId="44" fontId="13" fillId="0" borderId="0" applyFont="0" applyFill="0" applyBorder="0" applyAlignment="0" applyProtection="0"/>
    <xf numFmtId="0" fontId="12" fillId="0" borderId="0"/>
    <xf numFmtId="44" fontId="12" fillId="0" borderId="0" applyFont="0" applyFill="0" applyBorder="0" applyAlignment="0" applyProtection="0"/>
    <xf numFmtId="0" fontId="11" fillId="0" borderId="0"/>
    <xf numFmtId="43" fontId="11" fillId="0" borderId="0" applyFont="0" applyFill="0" applyBorder="0" applyAlignment="0" applyProtection="0"/>
    <xf numFmtId="0" fontId="10" fillId="0" borderId="0"/>
    <xf numFmtId="0" fontId="9"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1" fillId="0" borderId="0"/>
    <xf numFmtId="166" fontId="1" fillId="0" borderId="0" applyFont="0" applyFill="0" applyBorder="0" applyAlignment="0" applyProtection="0"/>
  </cellStyleXfs>
  <cellXfs count="706">
    <xf numFmtId="0" fontId="0" fillId="0" borderId="0" xfId="0"/>
    <xf numFmtId="0" fontId="108" fillId="0" borderId="0" xfId="0" applyFont="1"/>
    <xf numFmtId="0" fontId="108" fillId="0" borderId="0" xfId="0" applyFont="1" applyAlignment="1">
      <alignment horizontal="center"/>
    </xf>
    <xf numFmtId="0" fontId="109" fillId="0" borderId="0" xfId="0" applyFont="1" applyAlignment="1">
      <alignment horizontal="left"/>
    </xf>
    <xf numFmtId="0" fontId="109" fillId="0" borderId="0" xfId="0" applyFont="1"/>
    <xf numFmtId="0" fontId="108" fillId="2" borderId="1" xfId="0" applyFont="1" applyFill="1" applyBorder="1" applyAlignment="1">
      <alignment horizontal="center"/>
    </xf>
    <xf numFmtId="0" fontId="108" fillId="4" borderId="1" xfId="0" applyFont="1" applyFill="1" applyBorder="1" applyAlignment="1">
      <alignment horizontal="center"/>
    </xf>
    <xf numFmtId="0" fontId="108" fillId="3" borderId="1" xfId="0" applyFont="1" applyFill="1" applyBorder="1" applyAlignment="1">
      <alignment horizontal="center"/>
    </xf>
    <xf numFmtId="0" fontId="108" fillId="9" borderId="1" xfId="0" applyFont="1" applyFill="1" applyBorder="1" applyAlignment="1">
      <alignment horizontal="center"/>
    </xf>
    <xf numFmtId="0" fontId="108" fillId="9" borderId="0" xfId="0" applyFont="1" applyFill="1" applyAlignment="1">
      <alignment horizontal="center"/>
    </xf>
    <xf numFmtId="0" fontId="109" fillId="0" borderId="12" xfId="0" applyFont="1" applyBorder="1" applyAlignment="1">
      <alignment horizontal="center"/>
    </xf>
    <xf numFmtId="0" fontId="109" fillId="0" borderId="16" xfId="0" applyFont="1" applyBorder="1" applyAlignment="1">
      <alignment horizontal="center"/>
    </xf>
    <xf numFmtId="15" fontId="109" fillId="0" borderId="0" xfId="0" applyNumberFormat="1" applyFont="1" applyAlignment="1">
      <alignment horizontal="left"/>
    </xf>
    <xf numFmtId="0" fontId="109" fillId="0" borderId="0" xfId="0" applyFont="1" applyAlignment="1">
      <alignment horizontal="right"/>
    </xf>
    <xf numFmtId="0" fontId="111" fillId="0" borderId="0" xfId="0" applyFont="1" applyAlignment="1">
      <alignment horizontal="left"/>
    </xf>
    <xf numFmtId="0" fontId="110" fillId="0" borderId="0" xfId="0" applyFont="1" applyFill="1"/>
    <xf numFmtId="0" fontId="110" fillId="0" borderId="0" xfId="0" applyFont="1" applyFill="1" applyBorder="1" applyAlignment="1">
      <alignment horizontal="center"/>
    </xf>
    <xf numFmtId="0" fontId="108" fillId="0" borderId="0" xfId="0" applyFont="1" applyAlignment="1">
      <alignment horizontal="center"/>
    </xf>
    <xf numFmtId="0" fontId="108" fillId="0" borderId="0" xfId="0" applyFont="1"/>
    <xf numFmtId="0" fontId="108" fillId="9" borderId="0" xfId="0" applyFont="1" applyFill="1" applyAlignment="1">
      <alignment horizontal="center"/>
    </xf>
    <xf numFmtId="15" fontId="109"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117"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115" fillId="11" borderId="0" xfId="0" applyFont="1" applyFill="1" applyAlignment="1"/>
    <xf numFmtId="0" fontId="0" fillId="0" borderId="0" xfId="0" applyAlignment="1"/>
    <xf numFmtId="0" fontId="118" fillId="12" borderId="0" xfId="0" applyFont="1" applyFill="1" applyAlignment="1"/>
    <xf numFmtId="0" fontId="113" fillId="0" borderId="0" xfId="0" applyFont="1" applyFill="1" applyBorder="1" applyAlignment="1">
      <alignment horizontal="center"/>
    </xf>
    <xf numFmtId="0" fontId="115" fillId="11" borderId="0" xfId="0" applyFont="1" applyFill="1" applyAlignment="1">
      <alignment wrapText="1"/>
    </xf>
    <xf numFmtId="0" fontId="118" fillId="12" borderId="0" xfId="0" applyFont="1" applyFill="1" applyAlignment="1">
      <alignment wrapText="1"/>
    </xf>
    <xf numFmtId="0" fontId="0" fillId="0" borderId="0" xfId="0" applyFill="1" applyAlignment="1"/>
    <xf numFmtId="0" fontId="108" fillId="0" borderId="0" xfId="0" applyFont="1" applyAlignment="1">
      <alignment horizontal="left"/>
    </xf>
    <xf numFmtId="0" fontId="111" fillId="0" borderId="0" xfId="0" applyFont="1" applyAlignment="1">
      <alignment horizontal="center"/>
    </xf>
    <xf numFmtId="0" fontId="111" fillId="0" borderId="0" xfId="0" applyFont="1" applyAlignment="1">
      <alignment horizontal="right"/>
    </xf>
    <xf numFmtId="0" fontId="109" fillId="0" borderId="22" xfId="0" applyFont="1" applyBorder="1" applyAlignment="1">
      <alignment horizontal="center"/>
    </xf>
    <xf numFmtId="0" fontId="105" fillId="0" borderId="0" xfId="0" applyFont="1" applyAlignment="1">
      <alignment horizontal="left"/>
    </xf>
    <xf numFmtId="0" fontId="105" fillId="0" borderId="0" xfId="0" applyFont="1"/>
    <xf numFmtId="0" fontId="105" fillId="9" borderId="0" xfId="0" applyFont="1" applyFill="1" applyAlignment="1">
      <alignment horizontal="center"/>
    </xf>
    <xf numFmtId="0" fontId="116" fillId="13" borderId="0" xfId="0" applyFont="1" applyFill="1" applyAlignment="1">
      <alignment horizontal="center"/>
    </xf>
    <xf numFmtId="0" fontId="116" fillId="13" borderId="0" xfId="0" applyFont="1" applyFill="1" applyAlignment="1"/>
    <xf numFmtId="0" fontId="116" fillId="13" borderId="0" xfId="0" applyFont="1" applyFill="1" applyAlignment="1">
      <alignment wrapText="1"/>
    </xf>
    <xf numFmtId="0" fontId="114" fillId="9" borderId="7" xfId="0" applyFont="1" applyFill="1" applyBorder="1" applyAlignment="1">
      <alignment horizontal="center"/>
    </xf>
    <xf numFmtId="0" fontId="120" fillId="0" borderId="0" xfId="0" applyFont="1" applyFill="1" applyAlignment="1">
      <alignment wrapText="1"/>
    </xf>
    <xf numFmtId="0" fontId="116" fillId="0" borderId="0" xfId="0" applyFont="1" applyFill="1" applyAlignment="1">
      <alignment horizontal="center"/>
    </xf>
    <xf numFmtId="0" fontId="108" fillId="0" borderId="0" xfId="0" applyFont="1" applyAlignment="1">
      <alignment horizontal="left" vertical="center"/>
    </xf>
    <xf numFmtId="0" fontId="108" fillId="0" borderId="0" xfId="0" applyFont="1" applyAlignment="1">
      <alignment vertical="center"/>
    </xf>
    <xf numFmtId="0" fontId="108" fillId="9" borderId="0" xfId="0" applyFont="1" applyFill="1" applyAlignment="1">
      <alignment horizontal="center" vertical="center" wrapText="1"/>
    </xf>
    <xf numFmtId="0" fontId="108" fillId="9" borderId="0" xfId="0" applyFont="1" applyFill="1" applyAlignment="1">
      <alignment horizontal="center" vertical="center"/>
    </xf>
    <xf numFmtId="0" fontId="108" fillId="0" borderId="7" xfId="0" applyFont="1" applyFill="1" applyBorder="1" applyAlignment="1">
      <alignment horizontal="center" vertical="center"/>
    </xf>
    <xf numFmtId="0" fontId="109" fillId="0" borderId="0" xfId="0" applyFont="1" applyAlignment="1">
      <alignment vertical="center"/>
    </xf>
    <xf numFmtId="0" fontId="113" fillId="0" borderId="8" xfId="0" applyFont="1" applyFill="1" applyBorder="1" applyAlignment="1">
      <alignment horizontal="center" vertical="center"/>
    </xf>
    <xf numFmtId="0" fontId="109" fillId="0" borderId="0" xfId="0" applyFont="1" applyAlignment="1">
      <alignment horizontal="left" vertical="center"/>
    </xf>
    <xf numFmtId="0" fontId="103" fillId="0" borderId="0" xfId="0" applyFont="1" applyAlignment="1">
      <alignment horizontal="center"/>
    </xf>
    <xf numFmtId="0" fontId="113" fillId="2" borderId="1" xfId="0" applyFont="1" applyFill="1" applyBorder="1" applyAlignment="1">
      <alignment horizontal="center"/>
    </xf>
    <xf numFmtId="0" fontId="108" fillId="0" borderId="21" xfId="0" applyFont="1" applyFill="1" applyBorder="1" applyAlignment="1">
      <alignment horizontal="center" vertical="center"/>
    </xf>
    <xf numFmtId="0" fontId="108" fillId="0" borderId="9" xfId="0" applyFont="1" applyFill="1" applyBorder="1" applyAlignment="1">
      <alignment horizontal="center" vertical="center"/>
    </xf>
    <xf numFmtId="0" fontId="113" fillId="2" borderId="7" xfId="0" applyFont="1" applyFill="1" applyBorder="1" applyAlignment="1">
      <alignment horizontal="center" vertical="center"/>
    </xf>
    <xf numFmtId="0" fontId="113" fillId="2" borderId="1" xfId="0" applyFont="1" applyFill="1" applyBorder="1" applyAlignment="1">
      <alignment horizontal="center" vertical="center"/>
    </xf>
    <xf numFmtId="0" fontId="113" fillId="2" borderId="8" xfId="0" applyFont="1" applyFill="1" applyBorder="1" applyAlignment="1">
      <alignment horizontal="center" vertical="center"/>
    </xf>
    <xf numFmtId="0" fontId="113" fillId="0" borderId="7" xfId="0" applyFont="1" applyFill="1" applyBorder="1" applyAlignment="1">
      <alignment horizontal="center" vertical="center"/>
    </xf>
    <xf numFmtId="0" fontId="114" fillId="9" borderId="14" xfId="0" applyFont="1" applyFill="1" applyBorder="1" applyAlignment="1">
      <alignment horizontal="center"/>
    </xf>
    <xf numFmtId="0" fontId="114"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116" fillId="0" borderId="0" xfId="0" applyFont="1" applyAlignment="1">
      <alignment horizontal="left"/>
    </xf>
    <xf numFmtId="0" fontId="0" fillId="0" borderId="0" xfId="0"/>
    <xf numFmtId="0" fontId="109" fillId="0" borderId="0" xfId="0" applyFont="1" applyAlignment="1">
      <alignment horizontal="left"/>
    </xf>
    <xf numFmtId="0" fontId="109" fillId="0" borderId="0" xfId="0" applyFont="1"/>
    <xf numFmtId="15" fontId="109" fillId="0" borderId="0" xfId="0" applyNumberFormat="1" applyFont="1" applyAlignment="1">
      <alignment horizontal="left"/>
    </xf>
    <xf numFmtId="0" fontId="109" fillId="0" borderId="0" xfId="0" applyFont="1" applyAlignment="1">
      <alignment horizontal="right"/>
    </xf>
    <xf numFmtId="0" fontId="111" fillId="0" borderId="0" xfId="0" applyFont="1" applyAlignment="1">
      <alignment horizontal="left"/>
    </xf>
    <xf numFmtId="0" fontId="110" fillId="0" borderId="0" xfId="0" applyFont="1" applyFill="1" applyBorder="1" applyAlignment="1">
      <alignment horizontal="center"/>
    </xf>
    <xf numFmtId="16" fontId="111" fillId="0" borderId="0" xfId="0" applyNumberFormat="1" applyFont="1" applyAlignment="1">
      <alignment horizontal="left"/>
    </xf>
    <xf numFmtId="0" fontId="114" fillId="9" borderId="11" xfId="0" applyFont="1" applyFill="1" applyBorder="1" applyAlignment="1">
      <alignment horizontal="center"/>
    </xf>
    <xf numFmtId="0" fontId="114" fillId="9" borderId="9" xfId="0" applyFont="1" applyFill="1" applyBorder="1" applyAlignment="1">
      <alignment horizontal="center"/>
    </xf>
    <xf numFmtId="0" fontId="114" fillId="9" borderId="10" xfId="0" applyFont="1" applyFill="1" applyBorder="1" applyAlignment="1">
      <alignment horizontal="center"/>
    </xf>
    <xf numFmtId="0" fontId="113" fillId="0" borderId="0" xfId="0" applyFont="1" applyFill="1" applyBorder="1" applyAlignment="1">
      <alignment horizontal="center"/>
    </xf>
    <xf numFmtId="0" fontId="113" fillId="2" borderId="5" xfId="0" applyFont="1" applyFill="1" applyBorder="1" applyAlignment="1">
      <alignment horizontal="center"/>
    </xf>
    <xf numFmtId="0" fontId="113" fillId="2" borderId="6" xfId="0" applyFont="1" applyFill="1" applyBorder="1" applyAlignment="1">
      <alignment horizontal="center"/>
    </xf>
    <xf numFmtId="0" fontId="114" fillId="9" borderId="1" xfId="0" applyFont="1" applyFill="1" applyBorder="1" applyAlignment="1">
      <alignment horizontal="center"/>
    </xf>
    <xf numFmtId="0" fontId="114" fillId="9" borderId="8" xfId="0" applyFont="1" applyFill="1" applyBorder="1" applyAlignment="1">
      <alignment horizontal="center"/>
    </xf>
    <xf numFmtId="0" fontId="114" fillId="9" borderId="7" xfId="0" applyFont="1" applyFill="1" applyBorder="1" applyAlignment="1">
      <alignment horizontal="center" vertical="center"/>
    </xf>
    <xf numFmtId="0" fontId="98" fillId="9" borderId="0" xfId="0" applyFont="1" applyFill="1" applyAlignment="1">
      <alignment horizontal="center" vertical="center" wrapText="1"/>
    </xf>
    <xf numFmtId="0" fontId="109" fillId="6" borderId="35" xfId="0" applyFont="1" applyFill="1" applyBorder="1" applyAlignment="1">
      <alignment horizontal="center" wrapText="1"/>
    </xf>
    <xf numFmtId="0" fontId="109" fillId="6" borderId="35" xfId="0" applyFont="1" applyFill="1" applyBorder="1" applyAlignment="1">
      <alignment wrapText="1"/>
    </xf>
    <xf numFmtId="0" fontId="93" fillId="2" borderId="1" xfId="0" applyFont="1" applyFill="1" applyBorder="1" applyAlignment="1">
      <alignment horizontal="center" vertical="top" wrapText="1"/>
    </xf>
    <xf numFmtId="15" fontId="111" fillId="2" borderId="1" xfId="0" applyNumberFormat="1" applyFont="1" applyFill="1" applyBorder="1" applyAlignment="1">
      <alignment horizontal="center" vertical="top" wrapText="1"/>
    </xf>
    <xf numFmtId="0" fontId="111" fillId="2" borderId="1" xfId="0" applyFont="1" applyFill="1" applyBorder="1" applyAlignment="1">
      <alignment horizontal="center" vertical="top"/>
    </xf>
    <xf numFmtId="0" fontId="92" fillId="2" borderId="1" xfId="0" applyFont="1" applyFill="1" applyBorder="1" applyAlignment="1">
      <alignment horizontal="center" vertical="top" wrapText="1"/>
    </xf>
    <xf numFmtId="0" fontId="140" fillId="2" borderId="1" xfId="0" applyFont="1" applyFill="1" applyBorder="1" applyAlignment="1">
      <alignment horizontal="center" vertical="top"/>
    </xf>
    <xf numFmtId="15" fontId="113" fillId="2" borderId="1" xfId="0" applyNumberFormat="1" applyFont="1" applyFill="1" applyBorder="1" applyAlignment="1">
      <alignment horizontal="center" vertical="top" wrapText="1"/>
    </xf>
    <xf numFmtId="0" fontId="113" fillId="2" borderId="1" xfId="0" applyFont="1" applyFill="1" applyBorder="1" applyAlignment="1">
      <alignment horizontal="center" vertical="top"/>
    </xf>
    <xf numFmtId="0" fontId="113" fillId="0" borderId="6" xfId="0" applyFont="1" applyFill="1" applyBorder="1" applyAlignment="1">
      <alignment horizontal="center" vertical="center"/>
    </xf>
    <xf numFmtId="0" fontId="109" fillId="0" borderId="35" xfId="0" applyFont="1" applyBorder="1" applyAlignment="1">
      <alignment horizontal="center"/>
    </xf>
    <xf numFmtId="0" fontId="109" fillId="0" borderId="36" xfId="0" applyFont="1" applyBorder="1" applyAlignment="1">
      <alignment horizontal="center"/>
    </xf>
    <xf numFmtId="0" fontId="109" fillId="0" borderId="38" xfId="0" applyFont="1" applyBorder="1" applyAlignment="1">
      <alignment horizontal="center"/>
    </xf>
    <xf numFmtId="0" fontId="109" fillId="0" borderId="39" xfId="0" applyFont="1" applyBorder="1" applyAlignment="1">
      <alignment horizontal="center"/>
    </xf>
    <xf numFmtId="16" fontId="109" fillId="0" borderId="25" xfId="0" applyNumberFormat="1" applyFont="1" applyFill="1" applyBorder="1" applyAlignment="1">
      <alignment horizontal="center"/>
    </xf>
    <xf numFmtId="0" fontId="109" fillId="0" borderId="37" xfId="0" applyFont="1" applyBorder="1" applyAlignment="1">
      <alignment horizontal="center"/>
    </xf>
    <xf numFmtId="0" fontId="89" fillId="0" borderId="1" xfId="0" applyFont="1" applyFill="1" applyBorder="1" applyAlignment="1">
      <alignment horizontal="center" vertical="top" wrapText="1"/>
    </xf>
    <xf numFmtId="0" fontId="89" fillId="2" borderId="1" xfId="0" applyFont="1" applyFill="1" applyBorder="1" applyAlignment="1">
      <alignment horizontal="center" vertical="top"/>
    </xf>
    <xf numFmtId="0" fontId="89" fillId="2" borderId="1" xfId="0" applyFont="1" applyFill="1" applyBorder="1" applyAlignment="1">
      <alignment horizontal="center" vertical="top" wrapText="1"/>
    </xf>
    <xf numFmtId="0" fontId="89" fillId="2" borderId="3" xfId="0" applyFont="1" applyFill="1" applyBorder="1" applyAlignment="1">
      <alignment vertical="top" wrapText="1"/>
    </xf>
    <xf numFmtId="0" fontId="89" fillId="2" borderId="3" xfId="0" applyFont="1" applyFill="1" applyBorder="1" applyAlignment="1">
      <alignment horizontal="center" vertical="top" wrapText="1"/>
    </xf>
    <xf numFmtId="15" fontId="147" fillId="0" borderId="1" xfId="0" applyNumberFormat="1" applyFont="1" applyFill="1" applyBorder="1" applyAlignment="1">
      <alignment horizontal="center" vertical="top" wrapText="1"/>
    </xf>
    <xf numFmtId="0" fontId="89" fillId="0" borderId="0" xfId="0" applyFont="1" applyAlignment="1">
      <alignment horizontal="center"/>
    </xf>
    <xf numFmtId="0" fontId="109" fillId="6" borderId="35" xfId="0" applyFont="1" applyFill="1" applyBorder="1" applyAlignment="1">
      <alignment horizontal="center" wrapText="1"/>
    </xf>
    <xf numFmtId="0" fontId="109" fillId="6" borderId="35" xfId="0" applyFont="1" applyFill="1" applyBorder="1" applyAlignment="1">
      <alignment wrapText="1"/>
    </xf>
    <xf numFmtId="0" fontId="109" fillId="0" borderId="12" xfId="0" applyFont="1" applyBorder="1" applyAlignment="1">
      <alignment horizontal="center"/>
    </xf>
    <xf numFmtId="0" fontId="109" fillId="6" borderId="2" xfId="0" applyFont="1" applyFill="1" applyBorder="1" applyAlignment="1">
      <alignment horizontal="center" wrapText="1"/>
    </xf>
    <xf numFmtId="0" fontId="109" fillId="6" borderId="2" xfId="0" applyFont="1" applyFill="1" applyBorder="1" applyAlignment="1">
      <alignment wrapText="1"/>
    </xf>
    <xf numFmtId="0" fontId="89" fillId="9" borderId="1" xfId="0" applyFont="1" applyFill="1" applyBorder="1" applyAlignment="1">
      <alignment horizontal="center"/>
    </xf>
    <xf numFmtId="0" fontId="89" fillId="2" borderId="1" xfId="0" applyFont="1" applyFill="1" applyBorder="1" applyAlignment="1">
      <alignment horizontal="center"/>
    </xf>
    <xf numFmtId="0" fontId="89" fillId="4" borderId="1" xfId="0" applyFont="1" applyFill="1" applyBorder="1" applyAlignment="1">
      <alignment horizontal="center"/>
    </xf>
    <xf numFmtId="0" fontId="89" fillId="0" borderId="0" xfId="0" applyFont="1"/>
    <xf numFmtId="0" fontId="89" fillId="3" borderId="1" xfId="0" applyFont="1" applyFill="1" applyBorder="1" applyAlignment="1">
      <alignment horizontal="center"/>
    </xf>
    <xf numFmtId="0" fontId="89" fillId="0" borderId="21" xfId="0" applyFont="1" applyFill="1" applyBorder="1" applyAlignment="1">
      <alignment horizontal="center"/>
    </xf>
    <xf numFmtId="0" fontId="89" fillId="0" borderId="7" xfId="0" applyFont="1" applyFill="1" applyBorder="1" applyAlignment="1">
      <alignment horizontal="center"/>
    </xf>
    <xf numFmtId="0" fontId="89" fillId="9" borderId="0" xfId="0" applyFont="1" applyFill="1" applyAlignment="1">
      <alignment horizontal="center"/>
    </xf>
    <xf numFmtId="0" fontId="89" fillId="0" borderId="3" xfId="0" applyFont="1" applyFill="1" applyBorder="1" applyAlignment="1">
      <alignment horizontal="center" vertical="top" wrapText="1"/>
    </xf>
    <xf numFmtId="0" fontId="89" fillId="0" borderId="13" xfId="0" applyFont="1" applyFill="1" applyBorder="1" applyAlignment="1">
      <alignment horizontal="center"/>
    </xf>
    <xf numFmtId="0" fontId="89" fillId="0" borderId="17" xfId="0" applyFont="1" applyFill="1" applyBorder="1" applyAlignment="1">
      <alignment horizontal="center"/>
    </xf>
    <xf numFmtId="0" fontId="89" fillId="0" borderId="18" xfId="0" applyFont="1" applyFill="1" applyBorder="1" applyAlignment="1">
      <alignment horizontal="center"/>
    </xf>
    <xf numFmtId="0" fontId="113" fillId="0" borderId="40" xfId="0" applyFont="1" applyFill="1" applyBorder="1" applyAlignment="1">
      <alignment horizontal="center" vertical="center"/>
    </xf>
    <xf numFmtId="15" fontId="147" fillId="2" borderId="1" xfId="0" applyNumberFormat="1" applyFont="1" applyFill="1" applyBorder="1" applyAlignment="1">
      <alignment horizontal="center" vertical="top" wrapText="1"/>
    </xf>
    <xf numFmtId="0" fontId="115" fillId="0" borderId="0" xfId="0" applyFont="1" applyFill="1" applyAlignment="1">
      <alignment wrapText="1"/>
    </xf>
    <xf numFmtId="0" fontId="109" fillId="0" borderId="41" xfId="0" applyFont="1" applyBorder="1" applyAlignment="1">
      <alignment horizontal="center"/>
    </xf>
    <xf numFmtId="0" fontId="114" fillId="9" borderId="1" xfId="0" applyFont="1" applyFill="1" applyBorder="1" applyAlignment="1">
      <alignment horizontal="center" vertical="center"/>
    </xf>
    <xf numFmtId="0" fontId="114" fillId="9" borderId="8" xfId="0" applyFont="1" applyFill="1" applyBorder="1" applyAlignment="1">
      <alignment horizontal="center" vertical="center"/>
    </xf>
    <xf numFmtId="0" fontId="77" fillId="2" borderId="1" xfId="0" applyFont="1" applyFill="1" applyBorder="1" applyAlignment="1">
      <alignment horizontal="center" vertical="top" wrapText="1"/>
    </xf>
    <xf numFmtId="0" fontId="0" fillId="0" borderId="0" xfId="0" applyFont="1" applyFill="1" applyAlignment="1">
      <alignment wrapText="1"/>
    </xf>
    <xf numFmtId="0" fontId="75" fillId="2" borderId="1" xfId="0" applyFont="1" applyFill="1" applyBorder="1" applyAlignment="1">
      <alignment horizontal="center" vertical="top" wrapText="1"/>
    </xf>
    <xf numFmtId="0" fontId="75" fillId="2" borderId="3" xfId="0" applyFont="1" applyFill="1" applyBorder="1" applyAlignment="1">
      <alignment horizontal="center" vertical="top" wrapText="1"/>
    </xf>
    <xf numFmtId="0" fontId="75" fillId="0" borderId="0" xfId="0" applyFont="1" applyAlignment="1">
      <alignment horizontal="center"/>
    </xf>
    <xf numFmtId="0" fontId="75" fillId="2" borderId="3" xfId="0" applyFont="1" applyFill="1" applyBorder="1" applyAlignment="1">
      <alignment vertical="top" wrapText="1"/>
    </xf>
    <xf numFmtId="0" fontId="108" fillId="0" borderId="42" xfId="0" applyFont="1" applyFill="1" applyBorder="1" applyAlignment="1">
      <alignment horizontal="center" vertical="center"/>
    </xf>
    <xf numFmtId="0" fontId="113" fillId="0" borderId="3" xfId="0" applyFont="1" applyFill="1" applyBorder="1" applyAlignment="1">
      <alignment horizontal="center" vertical="center"/>
    </xf>
    <xf numFmtId="0" fontId="108" fillId="0" borderId="3" xfId="0" applyFont="1" applyFill="1" applyBorder="1" applyAlignment="1">
      <alignment horizontal="center" vertical="center"/>
    </xf>
    <xf numFmtId="0" fontId="106" fillId="0" borderId="3" xfId="0" applyFont="1" applyFill="1" applyBorder="1" applyAlignment="1">
      <alignment horizontal="center" vertical="center"/>
    </xf>
    <xf numFmtId="0" fontId="104" fillId="0" borderId="3" xfId="0" applyFont="1" applyFill="1" applyBorder="1" applyAlignment="1">
      <alignment horizontal="center" vertical="center"/>
    </xf>
    <xf numFmtId="0" fontId="114" fillId="9" borderId="3" xfId="0" applyFont="1" applyFill="1" applyBorder="1" applyAlignment="1">
      <alignment horizontal="center" vertical="center"/>
    </xf>
    <xf numFmtId="0" fontId="91" fillId="0" borderId="3" xfId="0" applyFont="1" applyFill="1" applyBorder="1" applyAlignment="1">
      <alignment horizontal="center" vertical="center"/>
    </xf>
    <xf numFmtId="0" fontId="75" fillId="2" borderId="1" xfId="0" applyFont="1" applyFill="1" applyBorder="1" applyAlignment="1">
      <alignment horizontal="left" vertical="top" wrapText="1"/>
    </xf>
    <xf numFmtId="0" fontId="107" fillId="0" borderId="3" xfId="0" applyFont="1" applyFill="1" applyBorder="1" applyAlignment="1">
      <alignment horizontal="center" vertical="center"/>
    </xf>
    <xf numFmtId="0" fontId="89" fillId="0" borderId="42" xfId="0" applyFont="1" applyFill="1" applyBorder="1" applyAlignment="1">
      <alignment horizontal="center"/>
    </xf>
    <xf numFmtId="0" fontId="89" fillId="0" borderId="3" xfId="0" applyFont="1" applyFill="1" applyBorder="1" applyAlignment="1">
      <alignment horizontal="center"/>
    </xf>
    <xf numFmtId="0" fontId="75" fillId="0" borderId="1" xfId="0" applyFont="1" applyFill="1" applyBorder="1" applyAlignment="1">
      <alignment horizontal="center" vertical="top" wrapText="1"/>
    </xf>
    <xf numFmtId="0" fontId="89" fillId="0" borderId="0" xfId="0" applyFont="1" applyFill="1"/>
    <xf numFmtId="0" fontId="89" fillId="0" borderId="0" xfId="0" applyFont="1" applyFill="1" applyAlignment="1">
      <alignment horizontal="center"/>
    </xf>
    <xf numFmtId="0" fontId="109" fillId="0" borderId="6" xfId="0" applyFont="1" applyBorder="1" applyAlignment="1">
      <alignment horizontal="center"/>
    </xf>
    <xf numFmtId="0" fontId="75" fillId="0" borderId="0" xfId="0" applyFont="1" applyAlignment="1">
      <alignment horizontal="left"/>
    </xf>
    <xf numFmtId="0" fontId="75" fillId="0" borderId="0" xfId="0" applyFont="1"/>
    <xf numFmtId="0" fontId="75" fillId="9" borderId="0" xfId="0" applyFont="1" applyFill="1" applyAlignment="1">
      <alignment horizontal="center"/>
    </xf>
    <xf numFmtId="0" fontId="75" fillId="2" borderId="1" xfId="0" applyFont="1" applyFill="1" applyBorder="1" applyAlignment="1">
      <alignment horizontal="center" vertical="top"/>
    </xf>
    <xf numFmtId="0" fontId="113" fillId="2" borderId="1" xfId="0" applyFont="1" applyFill="1" applyBorder="1" applyAlignment="1">
      <alignment horizontal="left" vertical="top" wrapText="1"/>
    </xf>
    <xf numFmtId="0" fontId="113" fillId="2" borderId="1" xfId="0" applyFont="1" applyFill="1" applyBorder="1" applyAlignment="1">
      <alignment horizontal="center" vertical="top" wrapText="1"/>
    </xf>
    <xf numFmtId="0" fontId="75" fillId="0" borderId="14" xfId="0" applyFont="1" applyFill="1" applyBorder="1" applyAlignment="1">
      <alignment horizontal="center"/>
    </xf>
    <xf numFmtId="0" fontId="75" fillId="0" borderId="7" xfId="0" applyFont="1" applyFill="1" applyBorder="1" applyAlignment="1">
      <alignment horizontal="center" vertical="center"/>
    </xf>
    <xf numFmtId="17" fontId="113" fillId="2" borderId="1" xfId="0" applyNumberFormat="1" applyFont="1" applyFill="1" applyBorder="1" applyAlignment="1">
      <alignment horizontal="center" vertical="top"/>
    </xf>
    <xf numFmtId="0" fontId="75" fillId="0" borderId="3" xfId="0" applyFont="1" applyFill="1" applyBorder="1" applyAlignment="1">
      <alignment horizontal="center" vertical="center"/>
    </xf>
    <xf numFmtId="0" fontId="114" fillId="9" borderId="15" xfId="0" applyFont="1" applyFill="1" applyBorder="1" applyAlignment="1">
      <alignment horizontal="center"/>
    </xf>
    <xf numFmtId="0" fontId="114" fillId="9" borderId="19" xfId="0" applyFont="1" applyFill="1" applyBorder="1" applyAlignment="1">
      <alignment horizontal="center"/>
    </xf>
    <xf numFmtId="0" fontId="113" fillId="0" borderId="1" xfId="0" applyFont="1" applyFill="1" applyBorder="1" applyAlignment="1">
      <alignment horizontal="center" vertical="center"/>
    </xf>
    <xf numFmtId="0" fontId="109" fillId="6" borderId="35" xfId="0" applyFont="1" applyFill="1" applyBorder="1" applyAlignment="1">
      <alignment horizontal="center" wrapText="1"/>
    </xf>
    <xf numFmtId="0" fontId="75" fillId="2" borderId="3" xfId="0" applyFont="1" applyFill="1" applyBorder="1" applyAlignment="1">
      <alignment horizontal="left" vertical="top" wrapText="1"/>
    </xf>
    <xf numFmtId="0" fontId="149" fillId="45" borderId="2" xfId="0" applyFont="1" applyFill="1" applyBorder="1" applyAlignment="1">
      <alignment horizontal="center" vertical="center"/>
    </xf>
    <xf numFmtId="0" fontId="149" fillId="45" borderId="2" xfId="0" applyFont="1" applyFill="1" applyBorder="1" applyAlignment="1">
      <alignment horizontal="center" vertical="center" wrapText="1"/>
    </xf>
    <xf numFmtId="0" fontId="150" fillId="0" borderId="2" xfId="0" applyFont="1" applyBorder="1" applyAlignment="1">
      <alignment horizontal="left" vertical="center"/>
    </xf>
    <xf numFmtId="0" fontId="150" fillId="0" borderId="2" xfId="0" applyFont="1" applyBorder="1" applyAlignment="1">
      <alignment horizontal="left" vertical="center" wrapText="1"/>
    </xf>
    <xf numFmtId="0" fontId="151" fillId="0" borderId="2" xfId="0" applyFont="1" applyFill="1" applyBorder="1" applyAlignment="1">
      <alignment horizontal="left" vertical="center"/>
    </xf>
    <xf numFmtId="0" fontId="151" fillId="0" borderId="2" xfId="0" applyFont="1" applyFill="1" applyBorder="1" applyAlignment="1">
      <alignment horizontal="center" vertical="center"/>
    </xf>
    <xf numFmtId="0" fontId="150" fillId="0" borderId="2" xfId="0" applyFont="1" applyBorder="1" applyAlignment="1">
      <alignment vertical="center"/>
    </xf>
    <xf numFmtId="0" fontId="75" fillId="9" borderId="0" xfId="0" applyFont="1" applyFill="1" applyAlignment="1">
      <alignment horizontal="center" vertical="center"/>
    </xf>
    <xf numFmtId="17" fontId="151" fillId="0" borderId="2" xfId="0" applyNumberFormat="1" applyFont="1" applyFill="1" applyBorder="1" applyAlignment="1">
      <alignment horizontal="center" vertical="center"/>
    </xf>
    <xf numFmtId="0" fontId="150" fillId="0" borderId="2" xfId="0" applyFont="1" applyBorder="1" applyAlignment="1">
      <alignment vertical="center" wrapText="1"/>
    </xf>
    <xf numFmtId="0" fontId="151" fillId="0" borderId="24" xfId="0" applyFont="1" applyFill="1" applyBorder="1" applyAlignment="1">
      <alignment horizontal="center" vertical="center"/>
    </xf>
    <xf numFmtId="0" fontId="150" fillId="46" borderId="45" xfId="0" applyFont="1" applyFill="1" applyBorder="1" applyAlignment="1">
      <alignment horizontal="center" vertical="center"/>
    </xf>
    <xf numFmtId="17" fontId="150" fillId="0" borderId="2" xfId="0" applyNumberFormat="1" applyFont="1" applyBorder="1" applyAlignment="1">
      <alignment horizontal="center" vertical="center"/>
    </xf>
    <xf numFmtId="17" fontId="150" fillId="0" borderId="44" xfId="0" applyNumberFormat="1" applyFont="1" applyBorder="1" applyAlignment="1">
      <alignment horizontal="center" vertical="center"/>
    </xf>
    <xf numFmtId="0" fontId="113" fillId="2" borderId="8" xfId="0" applyFont="1" applyFill="1" applyBorder="1" applyAlignment="1">
      <alignment horizontal="center"/>
    </xf>
    <xf numFmtId="15" fontId="150" fillId="0" borderId="2" xfId="0" applyNumberFormat="1" applyFont="1" applyBorder="1" applyAlignment="1">
      <alignment horizontal="center" vertical="center"/>
    </xf>
    <xf numFmtId="0" fontId="150" fillId="0" borderId="2" xfId="0" applyFont="1" applyBorder="1" applyAlignment="1">
      <alignment wrapText="1"/>
    </xf>
    <xf numFmtId="0" fontId="151" fillId="0" borderId="24" xfId="0" applyFont="1" applyFill="1" applyBorder="1" applyAlignment="1">
      <alignment horizontal="center" vertical="center" wrapText="1"/>
    </xf>
    <xf numFmtId="0" fontId="151" fillId="0" borderId="2" xfId="0" applyFont="1" applyFill="1" applyBorder="1" applyAlignment="1">
      <alignment horizontal="center" vertical="center" wrapText="1"/>
    </xf>
    <xf numFmtId="0" fontId="109" fillId="6" borderId="2" xfId="0" applyFont="1" applyFill="1" applyBorder="1" applyAlignment="1">
      <alignment horizontal="center" wrapText="1"/>
    </xf>
    <xf numFmtId="0" fontId="109" fillId="6" borderId="2" xfId="0" applyFont="1" applyFill="1" applyBorder="1" applyAlignment="1">
      <alignment wrapText="1"/>
    </xf>
    <xf numFmtId="0" fontId="149" fillId="45" borderId="2" xfId="0" applyFont="1" applyFill="1" applyBorder="1" applyAlignment="1">
      <alignment horizontal="left" vertical="center" wrapText="1"/>
    </xf>
    <xf numFmtId="15" fontId="151" fillId="0" borderId="2" xfId="0" applyNumberFormat="1" applyFont="1" applyFill="1" applyBorder="1" applyAlignment="1">
      <alignment horizontal="center" vertical="center"/>
    </xf>
    <xf numFmtId="16" fontId="152" fillId="0" borderId="52" xfId="0" applyNumberFormat="1" applyFont="1" applyFill="1" applyBorder="1" applyAlignment="1">
      <alignment horizontal="left"/>
    </xf>
    <xf numFmtId="0" fontId="152" fillId="0" borderId="54" xfId="0" applyFont="1" applyFill="1" applyBorder="1" applyAlignment="1">
      <alignment horizontal="center"/>
    </xf>
    <xf numFmtId="0" fontId="152" fillId="48" borderId="55" xfId="0" applyFont="1" applyFill="1" applyBorder="1" applyAlignment="1">
      <alignment horizontal="center"/>
    </xf>
    <xf numFmtId="0" fontId="152" fillId="5" borderId="55" xfId="0" applyFont="1" applyFill="1" applyBorder="1" applyAlignment="1">
      <alignment horizontal="center"/>
    </xf>
    <xf numFmtId="0" fontId="152" fillId="0" borderId="0" xfId="0" applyFont="1" applyFill="1" applyBorder="1" applyAlignment="1">
      <alignment horizontal="center"/>
    </xf>
    <xf numFmtId="0" fontId="152" fillId="0" borderId="62" xfId="0" applyFont="1" applyFill="1" applyBorder="1" applyAlignment="1">
      <alignment horizontal="right"/>
    </xf>
    <xf numFmtId="0" fontId="151" fillId="0" borderId="2" xfId="0" applyFont="1" applyFill="1" applyBorder="1" applyAlignment="1">
      <alignment horizontal="left" vertical="center" wrapText="1"/>
    </xf>
    <xf numFmtId="17" fontId="151" fillId="0" borderId="2" xfId="0" applyNumberFormat="1" applyFont="1" applyFill="1" applyBorder="1" applyAlignment="1">
      <alignment horizontal="left" vertical="top" wrapText="1"/>
    </xf>
    <xf numFmtId="0" fontId="151" fillId="0" borderId="2" xfId="0" applyFont="1" applyFill="1" applyBorder="1" applyAlignment="1">
      <alignment horizontal="left" vertical="top" wrapText="1"/>
    </xf>
    <xf numFmtId="0" fontId="60" fillId="0" borderId="0" xfId="0" applyFont="1"/>
    <xf numFmtId="17" fontId="137" fillId="0" borderId="35" xfId="0" applyNumberFormat="1" applyFont="1" applyBorder="1" applyAlignment="1">
      <alignment horizontal="center"/>
    </xf>
    <xf numFmtId="17" fontId="137" fillId="0" borderId="46" xfId="0" applyNumberFormat="1" applyFont="1" applyBorder="1" applyAlignment="1">
      <alignment horizontal="center"/>
    </xf>
    <xf numFmtId="17" fontId="137" fillId="0" borderId="36" xfId="0" applyNumberFormat="1" applyFont="1" applyBorder="1" applyAlignment="1">
      <alignment horizontal="center"/>
    </xf>
    <xf numFmtId="0" fontId="60" fillId="0" borderId="24" xfId="0" applyFont="1" applyFill="1" applyBorder="1" applyAlignment="1">
      <alignment horizontal="left"/>
    </xf>
    <xf numFmtId="0" fontId="60" fillId="0" borderId="52" xfId="0" applyFont="1" applyFill="1" applyBorder="1" applyAlignment="1">
      <alignment horizontal="left"/>
    </xf>
    <xf numFmtId="0" fontId="60" fillId="0" borderId="24" xfId="0" applyFont="1" applyBorder="1" applyAlignment="1">
      <alignment horizontal="center"/>
    </xf>
    <xf numFmtId="0" fontId="60" fillId="0" borderId="2" xfId="0" applyFont="1" applyBorder="1" applyAlignment="1">
      <alignment horizontal="center"/>
    </xf>
    <xf numFmtId="0" fontId="60" fillId="0" borderId="53" xfId="0" applyFont="1" applyBorder="1" applyAlignment="1">
      <alignment horizontal="center"/>
    </xf>
    <xf numFmtId="0" fontId="60" fillId="47" borderId="54" xfId="0" applyFont="1" applyFill="1" applyBorder="1" applyAlignment="1">
      <alignment horizontal="center"/>
    </xf>
    <xf numFmtId="0" fontId="60" fillId="47" borderId="55" xfId="0" applyFont="1" applyFill="1" applyBorder="1" applyAlignment="1">
      <alignment horizontal="center"/>
    </xf>
    <xf numFmtId="0" fontId="60" fillId="0" borderId="56" xfId="0" applyFont="1" applyFill="1" applyBorder="1"/>
    <xf numFmtId="0" fontId="60" fillId="0" borderId="54" xfId="0" applyFont="1" applyFill="1" applyBorder="1"/>
    <xf numFmtId="0" fontId="60" fillId="0" borderId="57" xfId="0" applyFont="1" applyFill="1" applyBorder="1"/>
    <xf numFmtId="0" fontId="60" fillId="48" borderId="56" xfId="0" applyFont="1" applyFill="1" applyBorder="1" applyAlignment="1">
      <alignment horizontal="center"/>
    </xf>
    <xf numFmtId="0" fontId="60" fillId="48" borderId="54" xfId="0" applyFont="1" applyFill="1" applyBorder="1" applyAlignment="1">
      <alignment horizontal="center"/>
    </xf>
    <xf numFmtId="0" fontId="60" fillId="0" borderId="57" xfId="0" applyFont="1" applyBorder="1"/>
    <xf numFmtId="0" fontId="60" fillId="0" borderId="61" xfId="0" applyFont="1" applyBorder="1" applyAlignment="1">
      <alignment horizontal="center"/>
    </xf>
    <xf numFmtId="0" fontId="60" fillId="5" borderId="56" xfId="0" applyFont="1" applyFill="1" applyBorder="1" applyAlignment="1">
      <alignment horizontal="center"/>
    </xf>
    <xf numFmtId="0" fontId="60" fillId="0" borderId="54" xfId="0" applyFont="1" applyBorder="1"/>
    <xf numFmtId="0" fontId="60" fillId="0" borderId="63" xfId="0" applyFont="1" applyFill="1" applyBorder="1" applyAlignment="1">
      <alignment horizontal="left"/>
    </xf>
    <xf numFmtId="0" fontId="60" fillId="0" borderId="0" xfId="0" applyFont="1" applyFill="1" applyBorder="1"/>
    <xf numFmtId="16" fontId="152" fillId="0" borderId="2" xfId="0" applyNumberFormat="1" applyFont="1" applyFill="1" applyBorder="1" applyAlignment="1">
      <alignment horizontal="left"/>
    </xf>
    <xf numFmtId="0" fontId="58" fillId="48" borderId="2" xfId="0" applyFont="1" applyFill="1" applyBorder="1" applyAlignment="1">
      <alignment horizontal="center" wrapText="1"/>
    </xf>
    <xf numFmtId="0" fontId="152" fillId="0" borderId="56" xfId="0" applyFont="1" applyFill="1" applyBorder="1" applyAlignment="1">
      <alignment horizontal="center"/>
    </xf>
    <xf numFmtId="0" fontId="152" fillId="0" borderId="24" xfId="0" applyFont="1" applyFill="1" applyBorder="1" applyAlignment="1">
      <alignment horizontal="center"/>
    </xf>
    <xf numFmtId="0" fontId="58" fillId="47" borderId="24" xfId="0" applyFont="1" applyFill="1" applyBorder="1" applyAlignment="1">
      <alignment horizontal="left" wrapText="1"/>
    </xf>
    <xf numFmtId="0" fontId="60" fillId="0" borderId="56" xfId="0" applyFont="1" applyFill="1" applyBorder="1" applyAlignment="1">
      <alignment horizontal="center"/>
    </xf>
    <xf numFmtId="0" fontId="137" fillId="47" borderId="65" xfId="0" applyFont="1" applyFill="1" applyBorder="1" applyAlignment="1">
      <alignment horizontal="left" vertical="center"/>
    </xf>
    <xf numFmtId="0" fontId="137" fillId="48" borderId="65" xfId="0" applyFont="1" applyFill="1" applyBorder="1" applyAlignment="1">
      <alignment horizontal="left" vertical="center"/>
    </xf>
    <xf numFmtId="0" fontId="137" fillId="5" borderId="65" xfId="0" applyFont="1" applyFill="1" applyBorder="1" applyAlignment="1">
      <alignment horizontal="left" vertical="center"/>
    </xf>
    <xf numFmtId="0" fontId="57" fillId="5" borderId="24" xfId="0" applyFont="1" applyFill="1" applyBorder="1" applyAlignment="1">
      <alignment horizontal="center" wrapText="1"/>
    </xf>
    <xf numFmtId="0" fontId="109" fillId="6" borderId="2" xfId="0" applyFont="1" applyFill="1" applyBorder="1" applyAlignment="1">
      <alignment horizontal="center" wrapText="1"/>
    </xf>
    <xf numFmtId="0" fontId="151" fillId="0" borderId="12" xfId="0" applyFont="1" applyFill="1" applyBorder="1" applyAlignment="1">
      <alignment horizontal="center" vertical="center"/>
    </xf>
    <xf numFmtId="17" fontId="151" fillId="0" borderId="2" xfId="0" applyNumberFormat="1" applyFont="1" applyFill="1" applyBorder="1" applyAlignment="1">
      <alignment horizontal="left" vertical="center" wrapText="1"/>
    </xf>
    <xf numFmtId="0" fontId="109" fillId="6" borderId="2" xfId="0" applyFont="1" applyFill="1" applyBorder="1" applyAlignment="1">
      <alignment horizontal="center" wrapText="1"/>
    </xf>
    <xf numFmtId="0" fontId="113" fillId="0" borderId="64" xfId="0" applyFont="1" applyFill="1" applyBorder="1" applyAlignment="1">
      <alignment horizontal="center" vertical="center"/>
    </xf>
    <xf numFmtId="0" fontId="113" fillId="0" borderId="67" xfId="0" applyFont="1" applyFill="1" applyBorder="1" applyAlignment="1">
      <alignment horizontal="center" vertical="center"/>
    </xf>
    <xf numFmtId="0" fontId="113" fillId="0" borderId="68" xfId="0" applyFont="1" applyFill="1" applyBorder="1" applyAlignment="1">
      <alignment horizontal="center" vertical="center"/>
    </xf>
    <xf numFmtId="0" fontId="151" fillId="0" borderId="12" xfId="0" applyFont="1" applyFill="1" applyBorder="1" applyAlignment="1">
      <alignment horizontal="center" vertical="center"/>
    </xf>
    <xf numFmtId="0" fontId="75" fillId="0" borderId="43" xfId="0" applyFont="1" applyFill="1" applyBorder="1" applyAlignment="1">
      <alignment horizontal="center" vertical="center"/>
    </xf>
    <xf numFmtId="0" fontId="0" fillId="0" borderId="0" xfId="0" applyNumberFormat="1" applyFill="1" applyAlignment="1">
      <alignment wrapText="1"/>
    </xf>
    <xf numFmtId="16" fontId="109" fillId="0" borderId="0" xfId="0" applyNumberFormat="1" applyFont="1" applyFill="1" applyBorder="1" applyAlignment="1">
      <alignment horizontal="center"/>
    </xf>
    <xf numFmtId="0" fontId="75" fillId="0" borderId="0" xfId="0" applyFont="1" applyFill="1" applyBorder="1" applyAlignment="1">
      <alignment horizontal="center" vertical="top" wrapText="1"/>
    </xf>
    <xf numFmtId="0" fontId="108" fillId="0" borderId="0" xfId="0" applyFont="1" applyFill="1" applyAlignment="1">
      <alignment horizontal="center"/>
    </xf>
    <xf numFmtId="17" fontId="109" fillId="0" borderId="0" xfId="0" applyNumberFormat="1" applyFont="1" applyFill="1" applyBorder="1" applyAlignment="1">
      <alignment horizontal="center"/>
    </xf>
    <xf numFmtId="0" fontId="109" fillId="0" borderId="0" xfId="0" applyFont="1" applyFill="1" applyBorder="1" applyAlignment="1">
      <alignment horizontal="center"/>
    </xf>
    <xf numFmtId="0" fontId="113" fillId="0" borderId="0" xfId="0" applyFont="1" applyFill="1" applyBorder="1" applyAlignment="1">
      <alignment horizontal="center" vertical="center"/>
    </xf>
    <xf numFmtId="0" fontId="114" fillId="0" borderId="0" xfId="0" applyFont="1" applyFill="1" applyBorder="1" applyAlignment="1">
      <alignment horizontal="center" vertical="center"/>
    </xf>
    <xf numFmtId="0" fontId="109" fillId="0" borderId="0" xfId="0" applyFont="1" applyFill="1" applyBorder="1" applyAlignment="1">
      <alignment horizontal="center" wrapText="1"/>
    </xf>
    <xf numFmtId="0" fontId="75" fillId="0" borderId="0" xfId="0" applyFont="1" applyFill="1" applyBorder="1" applyAlignment="1">
      <alignment horizontal="center" vertical="top"/>
    </xf>
    <xf numFmtId="0" fontId="109" fillId="9" borderId="0" xfId="0" applyFont="1" applyFill="1" applyBorder="1" applyAlignment="1">
      <alignment horizontal="center" wrapText="1"/>
    </xf>
    <xf numFmtId="0" fontId="108" fillId="9" borderId="0" xfId="0" applyFont="1" applyFill="1" applyBorder="1" applyAlignment="1">
      <alignment horizontal="center"/>
    </xf>
    <xf numFmtId="0" fontId="75" fillId="0" borderId="1" xfId="0" applyFont="1" applyFill="1" applyBorder="1" applyAlignment="1">
      <alignment horizontal="left" vertical="top" wrapText="1"/>
    </xf>
    <xf numFmtId="0" fontId="114" fillId="9" borderId="0" xfId="0" applyFont="1" applyFill="1" applyAlignment="1">
      <alignment horizontal="center" vertical="center"/>
    </xf>
    <xf numFmtId="0" fontId="114" fillId="9" borderId="0" xfId="0" applyFont="1" applyFill="1" applyAlignment="1">
      <alignment vertical="center"/>
    </xf>
    <xf numFmtId="0" fontId="75" fillId="0" borderId="80" xfId="0" applyFont="1" applyFill="1" applyBorder="1" applyAlignment="1">
      <alignment horizontal="center" vertical="center"/>
    </xf>
    <xf numFmtId="0" fontId="113" fillId="0" borderId="25" xfId="0" applyFont="1" applyFill="1" applyBorder="1" applyAlignment="1">
      <alignment horizontal="center" vertical="center"/>
    </xf>
    <xf numFmtId="0" fontId="108" fillId="0" borderId="81" xfId="0" applyFont="1" applyFill="1" applyBorder="1" applyAlignment="1">
      <alignment horizontal="center" vertical="center"/>
    </xf>
    <xf numFmtId="0" fontId="75" fillId="0" borderId="82" xfId="0" applyFont="1" applyFill="1" applyBorder="1" applyAlignment="1">
      <alignment horizontal="center" vertical="center"/>
    </xf>
    <xf numFmtId="0" fontId="108" fillId="73" borderId="0" xfId="0" applyFont="1" applyFill="1" applyAlignment="1">
      <alignment vertical="center"/>
    </xf>
    <xf numFmtId="0" fontId="108" fillId="5" borderId="0" xfId="0" applyFont="1" applyFill="1" applyAlignment="1">
      <alignment vertical="center"/>
    </xf>
    <xf numFmtId="0" fontId="108" fillId="74" borderId="0" xfId="0" applyFont="1" applyFill="1" applyAlignment="1">
      <alignment vertical="center"/>
    </xf>
    <xf numFmtId="0" fontId="113" fillId="0" borderId="1" xfId="0" applyFont="1" applyFill="1" applyBorder="1" applyAlignment="1">
      <alignment horizontal="center" vertical="top" wrapText="1"/>
    </xf>
    <xf numFmtId="15" fontId="111" fillId="0" borderId="0" xfId="0" applyNumberFormat="1" applyFont="1" applyAlignment="1">
      <alignment horizontal="left"/>
    </xf>
    <xf numFmtId="0" fontId="113" fillId="0" borderId="10" xfId="0" applyFont="1" applyFill="1" applyBorder="1" applyAlignment="1">
      <alignment horizontal="center" vertical="center"/>
    </xf>
    <xf numFmtId="0" fontId="113" fillId="0" borderId="11" xfId="0" applyFont="1" applyFill="1" applyBorder="1" applyAlignment="1">
      <alignment horizontal="center" vertical="center"/>
    </xf>
    <xf numFmtId="0" fontId="140" fillId="0" borderId="1" xfId="0" applyFont="1" applyFill="1" applyBorder="1" applyAlignment="1">
      <alignment horizontal="center" vertical="top"/>
    </xf>
    <xf numFmtId="0" fontId="154" fillId="0" borderId="0" xfId="0" applyFont="1" applyFill="1" applyAlignment="1">
      <alignment horizontal="left" vertical="center"/>
    </xf>
    <xf numFmtId="0" fontId="114" fillId="9" borderId="4" xfId="0" applyFont="1" applyFill="1" applyBorder="1" applyAlignment="1">
      <alignment horizontal="center" vertical="center"/>
    </xf>
    <xf numFmtId="0" fontId="113" fillId="2" borderId="83" xfId="0" applyFont="1" applyFill="1" applyBorder="1" applyAlignment="1">
      <alignment horizontal="center" vertical="center"/>
    </xf>
    <xf numFmtId="0" fontId="113" fillId="2" borderId="85" xfId="0" applyFont="1" applyFill="1" applyBorder="1" applyAlignment="1">
      <alignment horizontal="center" vertical="center"/>
    </xf>
    <xf numFmtId="0" fontId="114" fillId="9" borderId="83" xfId="0" applyFont="1" applyFill="1" applyBorder="1" applyAlignment="1">
      <alignment horizontal="center" vertical="center"/>
    </xf>
    <xf numFmtId="0" fontId="114" fillId="9" borderId="85" xfId="0" applyFont="1" applyFill="1" applyBorder="1" applyAlignment="1">
      <alignment horizontal="center" vertical="center"/>
    </xf>
    <xf numFmtId="0" fontId="114" fillId="9" borderId="87" xfId="0" applyFont="1" applyFill="1" applyBorder="1" applyAlignment="1">
      <alignment horizontal="center" vertical="center"/>
    </xf>
    <xf numFmtId="0" fontId="114" fillId="9" borderId="86" xfId="0" applyFont="1" applyFill="1" applyBorder="1" applyAlignment="1">
      <alignment horizontal="center" vertical="center"/>
    </xf>
    <xf numFmtId="0" fontId="154" fillId="0" borderId="0" xfId="0" applyFont="1" applyFill="1" applyAlignment="1">
      <alignment horizontal="center"/>
    </xf>
    <xf numFmtId="0" fontId="108" fillId="0" borderId="88" xfId="0" applyFont="1" applyFill="1" applyBorder="1" applyAlignment="1">
      <alignment horizontal="center" vertical="center"/>
    </xf>
    <xf numFmtId="0" fontId="108" fillId="0" borderId="89" xfId="0" applyFont="1" applyBorder="1" applyAlignment="1">
      <alignment vertical="center"/>
    </xf>
    <xf numFmtId="0" fontId="109" fillId="0" borderId="89" xfId="0" applyFont="1" applyBorder="1" applyAlignment="1">
      <alignment horizontal="left" vertical="center"/>
    </xf>
    <xf numFmtId="0" fontId="108" fillId="9" borderId="89" xfId="0" applyFont="1" applyFill="1" applyBorder="1" applyAlignment="1">
      <alignment horizontal="center" vertical="center"/>
    </xf>
    <xf numFmtId="0" fontId="91" fillId="0" borderId="43" xfId="0" applyFont="1" applyFill="1" applyBorder="1" applyAlignment="1">
      <alignment horizontal="center" vertical="center"/>
    </xf>
    <xf numFmtId="0" fontId="114" fillId="9" borderId="10" xfId="0" applyFont="1" applyFill="1" applyBorder="1" applyAlignment="1">
      <alignment horizontal="center" vertical="center"/>
    </xf>
    <xf numFmtId="0" fontId="114" fillId="9" borderId="9" xfId="0" applyFont="1" applyFill="1" applyBorder="1" applyAlignment="1">
      <alignment horizontal="center" vertical="center"/>
    </xf>
    <xf numFmtId="0" fontId="113" fillId="0" borderId="9" xfId="0" applyFont="1" applyFill="1" applyBorder="1" applyAlignment="1">
      <alignment horizontal="center"/>
    </xf>
    <xf numFmtId="0" fontId="113" fillId="0" borderId="43" xfId="0" applyFont="1" applyFill="1" applyBorder="1" applyAlignment="1">
      <alignment horizontal="center"/>
    </xf>
    <xf numFmtId="0" fontId="113" fillId="4" borderId="83" xfId="0" applyFont="1" applyFill="1" applyBorder="1" applyAlignment="1">
      <alignment horizontal="center" vertical="center"/>
    </xf>
    <xf numFmtId="0" fontId="113" fillId="2" borderId="7" xfId="0" applyFont="1" applyFill="1" applyBorder="1" applyAlignment="1">
      <alignment horizontal="center"/>
    </xf>
    <xf numFmtId="0" fontId="114" fillId="9" borderId="11" xfId="0" applyFont="1" applyFill="1" applyBorder="1" applyAlignment="1">
      <alignment horizontal="center" vertical="center"/>
    </xf>
    <xf numFmtId="0" fontId="115" fillId="0" borderId="0" xfId="0" applyNumberFormat="1" applyFont="1" applyFill="1" applyAlignment="1">
      <alignment wrapText="1"/>
    </xf>
    <xf numFmtId="0" fontId="113" fillId="2" borderId="10" xfId="0" applyFont="1" applyFill="1" applyBorder="1" applyAlignment="1">
      <alignment horizontal="center" vertical="center"/>
    </xf>
    <xf numFmtId="0" fontId="113" fillId="2" borderId="11" xfId="0" applyFont="1" applyFill="1" applyBorder="1" applyAlignment="1">
      <alignment horizontal="center" vertical="center"/>
    </xf>
    <xf numFmtId="0" fontId="113" fillId="2" borderId="87" xfId="0" applyFont="1" applyFill="1" applyBorder="1" applyAlignment="1">
      <alignment horizontal="center" vertical="center"/>
    </xf>
    <xf numFmtId="0" fontId="75" fillId="0" borderId="42" xfId="0" applyFont="1" applyFill="1" applyBorder="1" applyAlignment="1">
      <alignment horizontal="center" vertical="center"/>
    </xf>
    <xf numFmtId="0" fontId="114" fillId="75" borderId="7" xfId="0" applyFont="1" applyFill="1" applyBorder="1" applyAlignment="1">
      <alignment horizontal="center" vertical="center"/>
    </xf>
    <xf numFmtId="0" fontId="114" fillId="75" borderId="85" xfId="0" applyFont="1" applyFill="1" applyBorder="1" applyAlignment="1">
      <alignment horizontal="center" vertical="center"/>
    </xf>
    <xf numFmtId="0" fontId="114" fillId="75" borderId="9" xfId="0" applyFont="1" applyFill="1" applyBorder="1" applyAlignment="1">
      <alignment horizontal="center" vertical="center"/>
    </xf>
    <xf numFmtId="0" fontId="114" fillId="75" borderId="86" xfId="0" applyFont="1" applyFill="1" applyBorder="1" applyAlignment="1">
      <alignment horizontal="center" vertical="center"/>
    </xf>
    <xf numFmtId="0" fontId="0" fillId="0" borderId="0" xfId="0" applyFont="1" applyAlignment="1">
      <alignment horizontal="left"/>
    </xf>
    <xf numFmtId="0" fontId="114" fillId="75" borderId="83" xfId="0" applyFont="1" applyFill="1" applyBorder="1" applyAlignment="1">
      <alignment horizontal="center" vertical="center"/>
    </xf>
    <xf numFmtId="0" fontId="113" fillId="4" borderId="1" xfId="0" applyFont="1" applyFill="1" applyBorder="1" applyAlignment="1">
      <alignment horizontal="center" vertical="center"/>
    </xf>
    <xf numFmtId="0" fontId="114" fillId="9" borderId="84" xfId="0" applyFont="1" applyFill="1" applyBorder="1" applyAlignment="1">
      <alignment horizontal="center" vertical="center"/>
    </xf>
    <xf numFmtId="0" fontId="114" fillId="9" borderId="4" xfId="0" applyFont="1" applyFill="1" applyBorder="1" applyAlignment="1">
      <alignment horizontal="center"/>
    </xf>
    <xf numFmtId="0" fontId="114" fillId="9" borderId="84" xfId="0" applyFont="1" applyFill="1" applyBorder="1" applyAlignment="1">
      <alignment horizontal="center"/>
    </xf>
    <xf numFmtId="0" fontId="2" fillId="0" borderId="0" xfId="52720" applyBorder="1"/>
    <xf numFmtId="0" fontId="2" fillId="0" borderId="0" xfId="52720"/>
    <xf numFmtId="0" fontId="0" fillId="0" borderId="0" xfId="52720" applyFont="1"/>
    <xf numFmtId="0" fontId="197" fillId="0" borderId="0" xfId="52720" applyFont="1"/>
    <xf numFmtId="0" fontId="198" fillId="0" borderId="0" xfId="52720" applyFont="1"/>
    <xf numFmtId="0" fontId="199" fillId="0" borderId="0" xfId="52720" applyFont="1" applyBorder="1"/>
    <xf numFmtId="16" fontId="0" fillId="0" borderId="0" xfId="52720" applyNumberFormat="1" applyFont="1"/>
    <xf numFmtId="0" fontId="135" fillId="0" borderId="0" xfId="52720" applyFont="1"/>
    <xf numFmtId="0" fontId="2" fillId="0" borderId="0" xfId="52720" applyBorder="1" applyAlignment="1">
      <alignment vertical="center"/>
    </xf>
    <xf numFmtId="0" fontId="137" fillId="76" borderId="90" xfId="52720" applyFont="1" applyFill="1" applyBorder="1" applyAlignment="1">
      <alignment vertical="center"/>
    </xf>
    <xf numFmtId="0" fontId="137" fillId="76" borderId="69" xfId="52720" applyFont="1" applyFill="1" applyBorder="1" applyAlignment="1">
      <alignment vertical="center"/>
    </xf>
    <xf numFmtId="0" fontId="137" fillId="76" borderId="91" xfId="52720" applyFont="1" applyFill="1" applyBorder="1" applyAlignment="1">
      <alignment vertical="center"/>
    </xf>
    <xf numFmtId="0" fontId="137" fillId="76" borderId="0" xfId="52720" applyFont="1" applyFill="1" applyBorder="1" applyAlignment="1">
      <alignment vertical="center"/>
    </xf>
    <xf numFmtId="0" fontId="137" fillId="0" borderId="92" xfId="52720" applyFont="1" applyBorder="1" applyAlignment="1"/>
    <xf numFmtId="0" fontId="137" fillId="0" borderId="0" xfId="52720" applyFont="1" applyBorder="1" applyAlignment="1"/>
    <xf numFmtId="0" fontId="200" fillId="0" borderId="0" xfId="52720" applyFont="1" applyFill="1" applyBorder="1" applyAlignment="1"/>
    <xf numFmtId="0" fontId="200" fillId="0" borderId="0" xfId="52720" applyFont="1" applyBorder="1" applyAlignment="1"/>
    <xf numFmtId="0" fontId="200" fillId="0" borderId="0" xfId="52720" applyFont="1"/>
    <xf numFmtId="0" fontId="201" fillId="0" borderId="92" xfId="52720" applyFont="1" applyBorder="1" applyAlignment="1"/>
    <xf numFmtId="0" fontId="137" fillId="0" borderId="92" xfId="52720" applyFont="1" applyFill="1" applyBorder="1" applyAlignment="1"/>
    <xf numFmtId="0" fontId="202" fillId="0" borderId="0" xfId="52720" applyFont="1"/>
    <xf numFmtId="0" fontId="135" fillId="0" borderId="92" xfId="52720" applyFont="1" applyBorder="1"/>
    <xf numFmtId="0" fontId="2" fillId="0" borderId="92" xfId="52720" applyBorder="1"/>
    <xf numFmtId="0" fontId="0" fillId="0" borderId="92" xfId="52720" applyFont="1" applyBorder="1"/>
    <xf numFmtId="0" fontId="0" fillId="0" borderId="0" xfId="52720" applyFont="1" applyBorder="1"/>
    <xf numFmtId="0" fontId="203" fillId="76" borderId="94" xfId="52720" applyFont="1" applyFill="1" applyBorder="1" applyAlignment="1">
      <alignment horizontal="center"/>
    </xf>
    <xf numFmtId="0" fontId="203" fillId="76" borderId="93" xfId="52720" applyFont="1" applyFill="1" applyBorder="1" applyAlignment="1">
      <alignment horizontal="center" vertical="center"/>
    </xf>
    <xf numFmtId="16" fontId="205" fillId="76" borderId="93" xfId="52720" applyNumberFormat="1" applyFont="1" applyFill="1" applyBorder="1" applyAlignment="1">
      <alignment horizontal="center"/>
    </xf>
    <xf numFmtId="0" fontId="205" fillId="76" borderId="95" xfId="52720" applyFont="1" applyFill="1" applyBorder="1" applyAlignment="1">
      <alignment horizontal="center"/>
    </xf>
    <xf numFmtId="0" fontId="203" fillId="76" borderId="96" xfId="52720" applyFont="1" applyFill="1" applyBorder="1" applyAlignment="1">
      <alignment horizontal="center"/>
    </xf>
    <xf numFmtId="0" fontId="203" fillId="76" borderId="97" xfId="52720" applyFont="1" applyFill="1" applyBorder="1" applyAlignment="1">
      <alignment horizontal="center"/>
    </xf>
    <xf numFmtId="0" fontId="203" fillId="76" borderId="95" xfId="52720" applyFont="1" applyFill="1" applyBorder="1" applyAlignment="1">
      <alignment vertical="center"/>
    </xf>
    <xf numFmtId="0" fontId="137" fillId="0" borderId="65" xfId="52720" applyFont="1" applyBorder="1" applyAlignment="1">
      <alignment horizontal="center"/>
    </xf>
    <xf numFmtId="0" fontId="201" fillId="0" borderId="65" xfId="52720" applyFont="1" applyBorder="1" applyAlignment="1">
      <alignment horizontal="center"/>
    </xf>
    <xf numFmtId="0" fontId="137" fillId="0" borderId="65" xfId="52720" applyFont="1" applyFill="1" applyBorder="1" applyAlignment="1">
      <alignment horizontal="center"/>
    </xf>
    <xf numFmtId="0" fontId="203" fillId="76" borderId="0" xfId="52720" applyFont="1" applyFill="1" applyBorder="1" applyAlignment="1">
      <alignment vertical="center"/>
    </xf>
    <xf numFmtId="0" fontId="206" fillId="0" borderId="94" xfId="52720" applyFont="1" applyBorder="1" applyAlignment="1">
      <alignment horizontal="center" vertical="center"/>
    </xf>
    <xf numFmtId="0" fontId="203" fillId="76" borderId="98" xfId="52720" applyFont="1" applyFill="1" applyBorder="1" applyAlignment="1">
      <alignment vertical="center"/>
    </xf>
    <xf numFmtId="16" fontId="205" fillId="0" borderId="98" xfId="52720" applyNumberFormat="1" applyFont="1" applyBorder="1" applyAlignment="1">
      <alignment horizontal="center" vertical="center"/>
    </xf>
    <xf numFmtId="16" fontId="205" fillId="0" borderId="99" xfId="52720" applyNumberFormat="1" applyFont="1" applyBorder="1" applyAlignment="1">
      <alignment horizontal="center" vertical="center"/>
    </xf>
    <xf numFmtId="0" fontId="206" fillId="0" borderId="96" xfId="52720" applyFont="1" applyBorder="1" applyAlignment="1">
      <alignment horizontal="center" vertical="center"/>
    </xf>
    <xf numFmtId="0" fontId="206" fillId="0" borderId="97" xfId="52720" applyFont="1" applyBorder="1" applyAlignment="1">
      <alignment horizontal="center" vertical="center"/>
    </xf>
    <xf numFmtId="0" fontId="203" fillId="76" borderId="99" xfId="52720" applyFont="1" applyFill="1" applyBorder="1" applyAlignment="1">
      <alignment vertical="center"/>
    </xf>
    <xf numFmtId="16" fontId="203" fillId="0" borderId="65" xfId="52720" applyNumberFormat="1" applyFont="1" applyFill="1" applyBorder="1"/>
    <xf numFmtId="16" fontId="134" fillId="76" borderId="65" xfId="52720" applyNumberFormat="1" applyFont="1" applyFill="1" applyBorder="1"/>
    <xf numFmtId="16" fontId="201" fillId="0" borderId="65" xfId="52720" applyNumberFormat="1" applyFont="1" applyFill="1" applyBorder="1"/>
    <xf numFmtId="16" fontId="137" fillId="0" borderId="65" xfId="52720" applyNumberFormat="1" applyFont="1" applyFill="1" applyBorder="1"/>
    <xf numFmtId="16" fontId="207" fillId="0" borderId="65" xfId="52720" applyNumberFormat="1" applyFont="1" applyFill="1" applyBorder="1"/>
    <xf numFmtId="16" fontId="208" fillId="76" borderId="65" xfId="52720" applyNumberFormat="1" applyFont="1" applyFill="1" applyBorder="1"/>
    <xf numFmtId="16" fontId="207" fillId="76" borderId="100" xfId="52720" applyNumberFormat="1" applyFont="1" applyFill="1" applyBorder="1"/>
    <xf numFmtId="16" fontId="209" fillId="76" borderId="100" xfId="52720" applyNumberFormat="1" applyFont="1" applyFill="1" applyBorder="1"/>
    <xf numFmtId="0" fontId="210" fillId="76" borderId="0" xfId="52720" applyFont="1" applyFill="1"/>
    <xf numFmtId="0" fontId="152" fillId="76" borderId="0" xfId="52720" applyFont="1" applyFill="1"/>
    <xf numFmtId="0" fontId="203" fillId="76" borderId="0" xfId="52720" applyFont="1" applyFill="1" applyBorder="1" applyAlignment="1">
      <alignment horizontal="center" vertical="center"/>
    </xf>
    <xf numFmtId="0" fontId="203" fillId="76" borderId="97" xfId="52720" applyFont="1" applyFill="1" applyBorder="1" applyAlignment="1">
      <alignment horizontal="center" vertical="center"/>
    </xf>
    <xf numFmtId="0" fontId="203" fillId="76" borderId="94" xfId="52720" applyFont="1" applyFill="1" applyBorder="1" applyAlignment="1">
      <alignment horizontal="center" vertical="center" wrapText="1"/>
    </xf>
    <xf numFmtId="0" fontId="203" fillId="76" borderId="65" xfId="52720" applyFont="1" applyFill="1" applyBorder="1" applyAlignment="1">
      <alignment horizontal="center" vertical="center"/>
    </xf>
    <xf numFmtId="0" fontId="137" fillId="0" borderId="97" xfId="52720" applyFont="1" applyBorder="1" applyAlignment="1">
      <alignment horizontal="center" vertical="center"/>
    </xf>
    <xf numFmtId="0" fontId="203" fillId="76" borderId="94" xfId="52720" applyFont="1" applyFill="1" applyBorder="1" applyAlignment="1">
      <alignment horizontal="center" vertical="center"/>
    </xf>
    <xf numFmtId="0" fontId="203" fillId="76" borderId="97" xfId="52720" applyFont="1" applyFill="1" applyBorder="1" applyAlignment="1">
      <alignment vertical="center"/>
    </xf>
    <xf numFmtId="16" fontId="203" fillId="0" borderId="93" xfId="52720" applyNumberFormat="1" applyFont="1" applyFill="1" applyBorder="1"/>
    <xf numFmtId="16" fontId="203" fillId="76" borderId="100" xfId="52720" applyNumberFormat="1" applyFont="1" applyFill="1" applyBorder="1"/>
    <xf numFmtId="16" fontId="134" fillId="76" borderId="93" xfId="52720" applyNumberFormat="1" applyFont="1" applyFill="1" applyBorder="1"/>
    <xf numFmtId="0" fontId="211" fillId="76" borderId="97" xfId="52720" applyFont="1" applyFill="1" applyBorder="1" applyAlignment="1">
      <alignment vertical="center"/>
    </xf>
    <xf numFmtId="0" fontId="203" fillId="76" borderId="100" xfId="52720" applyFont="1" applyFill="1" applyBorder="1"/>
    <xf numFmtId="0" fontId="203" fillId="76" borderId="101" xfId="52720" applyFont="1" applyFill="1" applyBorder="1" applyAlignment="1">
      <alignment horizontal="center"/>
    </xf>
    <xf numFmtId="0" fontId="137" fillId="76" borderId="93" xfId="52720" applyFont="1" applyFill="1" applyBorder="1" applyAlignment="1">
      <alignment horizontal="center"/>
    </xf>
    <xf numFmtId="0" fontId="137" fillId="0" borderId="93" xfId="52720" applyFont="1" applyFill="1" applyBorder="1" applyAlignment="1">
      <alignment horizontal="center"/>
    </xf>
    <xf numFmtId="0" fontId="203" fillId="76" borderId="93" xfId="52720" applyFont="1" applyFill="1" applyBorder="1" applyAlignment="1">
      <alignment horizontal="center"/>
    </xf>
    <xf numFmtId="0" fontId="203" fillId="76" borderId="102" xfId="52720" applyFont="1" applyFill="1" applyBorder="1" applyAlignment="1">
      <alignment horizontal="center"/>
    </xf>
    <xf numFmtId="0" fontId="152" fillId="76" borderId="100" xfId="52720" applyFont="1" applyFill="1" applyBorder="1" applyAlignment="1">
      <alignment horizontal="center"/>
    </xf>
    <xf numFmtId="0" fontId="138" fillId="76" borderId="93" xfId="52720" applyFont="1" applyFill="1" applyBorder="1" applyAlignment="1">
      <alignment horizontal="center"/>
    </xf>
    <xf numFmtId="0" fontId="152" fillId="0" borderId="100" xfId="52720" applyFont="1" applyFill="1" applyBorder="1" applyAlignment="1">
      <alignment horizontal="center"/>
    </xf>
    <xf numFmtId="0" fontId="138" fillId="0" borderId="93" xfId="52720" applyFont="1" applyFill="1" applyBorder="1" applyAlignment="1">
      <alignment horizontal="center"/>
    </xf>
    <xf numFmtId="0" fontId="152" fillId="45" borderId="100" xfId="52720" applyFont="1" applyFill="1" applyBorder="1" applyAlignment="1">
      <alignment horizontal="center"/>
    </xf>
    <xf numFmtId="0" fontId="152" fillId="76" borderId="0" xfId="52720" applyFont="1" applyFill="1" applyBorder="1" applyAlignment="1">
      <alignment horizontal="center"/>
    </xf>
    <xf numFmtId="0" fontId="137" fillId="0" borderId="102" xfId="52720" applyFont="1" applyBorder="1" applyAlignment="1">
      <alignment horizontal="left" vertical="center"/>
    </xf>
    <xf numFmtId="0" fontId="137" fillId="0" borderId="102" xfId="52720" applyFont="1" applyBorder="1" applyAlignment="1">
      <alignment horizontal="center" vertical="center"/>
    </xf>
    <xf numFmtId="0" fontId="203" fillId="0" borderId="102" xfId="52720" applyFont="1" applyBorder="1" applyAlignment="1">
      <alignment horizontal="center" vertical="center"/>
    </xf>
    <xf numFmtId="0" fontId="206" fillId="0" borderId="102" xfId="52720" applyFont="1" applyBorder="1" applyAlignment="1">
      <alignment horizontal="left" vertical="center"/>
    </xf>
    <xf numFmtId="0" fontId="198" fillId="0" borderId="102" xfId="52720" applyFont="1" applyBorder="1" applyAlignment="1">
      <alignment horizontal="center"/>
    </xf>
    <xf numFmtId="0" fontId="138" fillId="76" borderId="94" xfId="52720" applyFont="1" applyFill="1" applyBorder="1" applyAlignment="1">
      <alignment horizontal="center"/>
    </xf>
    <xf numFmtId="0" fontId="198" fillId="0" borderId="102" xfId="52720" applyFont="1" applyFill="1" applyBorder="1" applyAlignment="1">
      <alignment horizontal="center"/>
    </xf>
    <xf numFmtId="0" fontId="138" fillId="0" borderId="94" xfId="52720" applyFont="1" applyFill="1" applyBorder="1" applyAlignment="1">
      <alignment horizontal="center"/>
    </xf>
    <xf numFmtId="0" fontId="198" fillId="0" borderId="0" xfId="52720" applyFont="1" applyBorder="1" applyAlignment="1">
      <alignment horizontal="center"/>
    </xf>
    <xf numFmtId="0" fontId="203" fillId="74" borderId="103" xfId="52720" applyFont="1" applyFill="1" applyBorder="1"/>
    <xf numFmtId="0" fontId="203" fillId="74" borderId="103" xfId="52720" applyFont="1" applyFill="1" applyBorder="1" applyAlignment="1">
      <alignment horizontal="center"/>
    </xf>
    <xf numFmtId="0" fontId="203" fillId="47" borderId="103" xfId="52720" applyFont="1" applyFill="1" applyBorder="1"/>
    <xf numFmtId="0" fontId="203" fillId="47" borderId="103" xfId="52720" applyFont="1" applyFill="1" applyBorder="1" applyAlignment="1">
      <alignment horizontal="center"/>
    </xf>
    <xf numFmtId="0" fontId="203" fillId="8" borderId="103" xfId="52720" applyFont="1" applyFill="1" applyBorder="1"/>
    <xf numFmtId="0" fontId="203" fillId="8" borderId="103" xfId="52720" applyFont="1" applyFill="1" applyBorder="1" applyAlignment="1">
      <alignment horizontal="center"/>
    </xf>
    <xf numFmtId="0" fontId="138" fillId="76" borderId="98" xfId="52720" applyFont="1" applyFill="1" applyBorder="1" applyAlignment="1">
      <alignment horizontal="center"/>
    </xf>
    <xf numFmtId="0" fontId="152" fillId="8" borderId="103" xfId="52720" applyFont="1" applyFill="1" applyBorder="1" applyAlignment="1">
      <alignment horizontal="center"/>
    </xf>
    <xf numFmtId="0" fontId="152" fillId="8" borderId="0" xfId="52720" applyFont="1" applyFill="1" applyBorder="1" applyAlignment="1">
      <alignment horizontal="center"/>
    </xf>
    <xf numFmtId="0" fontId="152" fillId="0" borderId="0" xfId="52720" applyFont="1"/>
    <xf numFmtId="0" fontId="211" fillId="76" borderId="0" xfId="52720" applyFont="1" applyFill="1" applyBorder="1" applyAlignment="1">
      <alignment vertical="center"/>
    </xf>
    <xf numFmtId="0" fontId="212" fillId="0" borderId="69" xfId="52720" applyFont="1" applyFill="1" applyBorder="1" applyAlignment="1">
      <alignment horizontal="center" vertical="center"/>
    </xf>
    <xf numFmtId="0" fontId="152" fillId="76" borderId="0" xfId="52720" applyFont="1" applyFill="1" applyBorder="1"/>
    <xf numFmtId="0" fontId="152" fillId="76" borderId="69" xfId="52720" applyFont="1" applyFill="1" applyBorder="1"/>
    <xf numFmtId="0" fontId="152" fillId="76" borderId="69" xfId="52720" applyFont="1" applyFill="1" applyBorder="1" applyAlignment="1">
      <alignment horizontal="center"/>
    </xf>
    <xf numFmtId="0" fontId="138" fillId="76" borderId="69" xfId="52720" applyFont="1" applyFill="1" applyBorder="1" applyAlignment="1">
      <alignment horizontal="center"/>
    </xf>
    <xf numFmtId="0" fontId="2" fillId="0" borderId="0" xfId="52720" applyNumberFormat="1"/>
    <xf numFmtId="0" fontId="198" fillId="76" borderId="102" xfId="52720" applyFont="1" applyFill="1" applyBorder="1" applyAlignment="1">
      <alignment horizontal="center"/>
    </xf>
    <xf numFmtId="0" fontId="198" fillId="76" borderId="0" xfId="52720" applyFont="1" applyFill="1" applyBorder="1" applyAlignment="1">
      <alignment horizontal="center"/>
    </xf>
    <xf numFmtId="0" fontId="152" fillId="76" borderId="62" xfId="52720" applyFont="1" applyFill="1" applyBorder="1"/>
    <xf numFmtId="0" fontId="152" fillId="76" borderId="62" xfId="52720" applyFont="1" applyFill="1" applyBorder="1" applyAlignment="1">
      <alignment horizontal="center"/>
    </xf>
    <xf numFmtId="0" fontId="138" fillId="76" borderId="62" xfId="52720" applyFont="1" applyFill="1" applyBorder="1" applyAlignment="1">
      <alignment horizontal="center"/>
    </xf>
    <xf numFmtId="0" fontId="137" fillId="0" borderId="69" xfId="52720" applyFont="1" applyBorder="1" applyAlignment="1"/>
    <xf numFmtId="0" fontId="137" fillId="0" borderId="91" xfId="52720" applyFont="1" applyBorder="1" applyAlignment="1"/>
    <xf numFmtId="16" fontId="137" fillId="76" borderId="95" xfId="52720" applyNumberFormat="1" applyFont="1" applyFill="1" applyBorder="1" applyAlignment="1">
      <alignment horizontal="center"/>
    </xf>
    <xf numFmtId="0" fontId="137" fillId="76" borderId="95" xfId="52720" applyFont="1" applyFill="1" applyBorder="1" applyAlignment="1">
      <alignment horizontal="center"/>
    </xf>
    <xf numFmtId="0" fontId="2" fillId="0" borderId="65" xfId="52720" applyBorder="1" applyAlignment="1">
      <alignment horizontal="center"/>
    </xf>
    <xf numFmtId="16" fontId="137" fillId="0" borderId="97" xfId="52720" applyNumberFormat="1" applyFont="1" applyBorder="1" applyAlignment="1">
      <alignment horizontal="center" vertical="center"/>
    </xf>
    <xf numFmtId="16" fontId="203" fillId="76" borderId="65" xfId="52720" applyNumberFormat="1" applyFont="1" applyFill="1" applyBorder="1"/>
    <xf numFmtId="16" fontId="203" fillId="76" borderId="0" xfId="52720" applyNumberFormat="1" applyFont="1" applyFill="1" applyBorder="1"/>
    <xf numFmtId="0" fontId="203" fillId="76" borderId="100" xfId="52720" applyFont="1" applyFill="1" applyBorder="1" applyAlignment="1">
      <alignment horizontal="center"/>
    </xf>
    <xf numFmtId="0" fontId="203" fillId="76" borderId="0" xfId="52720" applyFont="1" applyFill="1" applyBorder="1" applyAlignment="1">
      <alignment horizontal="center"/>
    </xf>
    <xf numFmtId="0" fontId="203" fillId="45" borderId="102" xfId="52720" applyFont="1" applyFill="1" applyBorder="1" applyAlignment="1">
      <alignment horizontal="center" vertical="center"/>
    </xf>
    <xf numFmtId="0" fontId="137" fillId="45" borderId="102" xfId="52720" applyFont="1" applyFill="1" applyBorder="1" applyAlignment="1">
      <alignment horizontal="center" vertical="center"/>
    </xf>
    <xf numFmtId="0" fontId="137" fillId="76" borderId="102" xfId="52720" applyFont="1" applyFill="1" applyBorder="1" applyAlignment="1">
      <alignment horizontal="center" vertical="center"/>
    </xf>
    <xf numFmtId="0" fontId="206" fillId="0" borderId="102" xfId="52720" applyFont="1" applyBorder="1" applyAlignment="1">
      <alignment horizontal="center" vertical="center"/>
    </xf>
    <xf numFmtId="0" fontId="206" fillId="0" borderId="0" xfId="52720" applyFont="1" applyBorder="1" applyAlignment="1">
      <alignment horizontal="center" vertical="center"/>
    </xf>
    <xf numFmtId="0" fontId="211" fillId="76" borderId="97" xfId="52720" applyFont="1" applyFill="1" applyBorder="1" applyAlignment="1">
      <alignment vertical="center" wrapText="1"/>
    </xf>
    <xf numFmtId="187" fontId="203" fillId="0" borderId="0" xfId="52721" applyNumberFormat="1" applyFont="1"/>
    <xf numFmtId="0" fontId="211" fillId="76" borderId="0" xfId="52720" applyFont="1" applyFill="1" applyBorder="1" applyAlignment="1">
      <alignment horizontal="center" vertical="center" wrapText="1"/>
    </xf>
    <xf numFmtId="0" fontId="211" fillId="76" borderId="0" xfId="52720" applyFont="1" applyFill="1" applyBorder="1" applyAlignment="1">
      <alignment horizontal="center" vertical="center"/>
    </xf>
    <xf numFmtId="0" fontId="152" fillId="76" borderId="0" xfId="52720" applyFont="1" applyFill="1" applyBorder="1" applyAlignment="1">
      <alignment horizontal="right"/>
    </xf>
    <xf numFmtId="0" fontId="138" fillId="76" borderId="0" xfId="52720" applyFont="1" applyFill="1" applyBorder="1" applyAlignment="1">
      <alignment horizontal="center"/>
    </xf>
    <xf numFmtId="0" fontId="137" fillId="0" borderId="0" xfId="52720" applyFont="1"/>
    <xf numFmtId="0" fontId="0" fillId="0" borderId="2" xfId="52720" applyFont="1" applyBorder="1"/>
    <xf numFmtId="0" fontId="2" fillId="0" borderId="2" xfId="52720" applyBorder="1"/>
    <xf numFmtId="16" fontId="2" fillId="0" borderId="2" xfId="52720" applyNumberFormat="1" applyBorder="1"/>
    <xf numFmtId="16" fontId="2" fillId="0" borderId="0" xfId="52720" applyNumberFormat="1"/>
    <xf numFmtId="0" fontId="213" fillId="0" borderId="0" xfId="52720" applyFont="1"/>
    <xf numFmtId="0" fontId="214" fillId="0" borderId="0" xfId="52720" applyFont="1"/>
    <xf numFmtId="0" fontId="215" fillId="0" borderId="0" xfId="52720" applyFont="1"/>
    <xf numFmtId="0" fontId="216" fillId="0" borderId="0" xfId="52720" applyFont="1"/>
    <xf numFmtId="0" fontId="217" fillId="76" borderId="90" xfId="52720" applyFont="1" applyFill="1" applyBorder="1" applyAlignment="1">
      <alignment vertical="center"/>
    </xf>
    <xf numFmtId="0" fontId="217" fillId="76" borderId="69" xfId="52720" applyFont="1" applyFill="1" applyBorder="1" applyAlignment="1">
      <alignment vertical="center"/>
    </xf>
    <xf numFmtId="0" fontId="217" fillId="76" borderId="91" xfId="52720" applyFont="1" applyFill="1" applyBorder="1" applyAlignment="1">
      <alignment vertical="center"/>
    </xf>
    <xf numFmtId="0" fontId="213" fillId="0" borderId="0" xfId="52720" applyFont="1" applyBorder="1" applyAlignment="1">
      <alignment vertical="center"/>
    </xf>
    <xf numFmtId="0" fontId="217" fillId="76" borderId="0" xfId="52720" applyFont="1" applyFill="1" applyBorder="1" applyAlignment="1">
      <alignment vertical="center"/>
    </xf>
    <xf numFmtId="0" fontId="213" fillId="0" borderId="0" xfId="52720" applyFont="1" applyBorder="1"/>
    <xf numFmtId="0" fontId="217" fillId="76" borderId="92" xfId="52720" applyFont="1" applyFill="1" applyBorder="1" applyAlignment="1">
      <alignment vertical="center"/>
    </xf>
    <xf numFmtId="0" fontId="217" fillId="0" borderId="92" xfId="52720" applyFont="1" applyBorder="1" applyAlignment="1"/>
    <xf numFmtId="0" fontId="217" fillId="0" borderId="0" xfId="52720" applyFont="1" applyBorder="1" applyAlignment="1"/>
    <xf numFmtId="0" fontId="216" fillId="0" borderId="92" xfId="52720" applyFont="1" applyBorder="1"/>
    <xf numFmtId="0" fontId="218" fillId="0" borderId="0" xfId="52720" applyFont="1" applyFill="1" applyBorder="1" applyAlignment="1"/>
    <xf numFmtId="0" fontId="209" fillId="0" borderId="92" xfId="52720" applyFont="1" applyBorder="1" applyAlignment="1">
      <alignment horizontal="left"/>
    </xf>
    <xf numFmtId="0" fontId="217" fillId="0" borderId="92" xfId="52720" applyFont="1" applyFill="1" applyBorder="1" applyAlignment="1"/>
    <xf numFmtId="0" fontId="213" fillId="0" borderId="92" xfId="52720" applyFont="1" applyBorder="1"/>
    <xf numFmtId="0" fontId="207" fillId="76" borderId="93" xfId="52720" applyFont="1" applyFill="1" applyBorder="1" applyAlignment="1">
      <alignment horizontal="center" vertical="center"/>
    </xf>
    <xf numFmtId="0" fontId="207" fillId="76" borderId="94" xfId="52720" applyFont="1" applyFill="1" applyBorder="1" applyAlignment="1">
      <alignment horizontal="center"/>
    </xf>
    <xf numFmtId="16" fontId="217" fillId="76" borderId="93" xfId="52720" applyNumberFormat="1" applyFont="1" applyFill="1" applyBorder="1" applyAlignment="1">
      <alignment horizontal="center"/>
    </xf>
    <xf numFmtId="0" fontId="217" fillId="76" borderId="95" xfId="52720" applyFont="1" applyFill="1" applyBorder="1" applyAlignment="1">
      <alignment horizontal="center"/>
    </xf>
    <xf numFmtId="0" fontId="217" fillId="76" borderId="93" xfId="52720" applyFont="1" applyFill="1" applyBorder="1" applyAlignment="1">
      <alignment horizontal="center"/>
    </xf>
    <xf numFmtId="0" fontId="207" fillId="76" borderId="95" xfId="52720" applyFont="1" applyFill="1" applyBorder="1" applyAlignment="1">
      <alignment horizontal="center" vertical="center"/>
    </xf>
    <xf numFmtId="0" fontId="207" fillId="76" borderId="95" xfId="52720" applyFont="1" applyFill="1" applyBorder="1" applyAlignment="1">
      <alignment vertical="center"/>
    </xf>
    <xf numFmtId="0" fontId="217" fillId="0" borderId="65" xfId="52720" applyFont="1" applyBorder="1" applyAlignment="1">
      <alignment horizontal="center"/>
    </xf>
    <xf numFmtId="0" fontId="209" fillId="0" borderId="65" xfId="52720" applyFont="1" applyBorder="1" applyAlignment="1">
      <alignment horizontal="center"/>
    </xf>
    <xf numFmtId="0" fontId="217" fillId="0" borderId="65" xfId="52720" applyFont="1" applyFill="1" applyBorder="1" applyAlignment="1">
      <alignment horizontal="center"/>
    </xf>
    <xf numFmtId="0" fontId="207" fillId="76" borderId="98" xfId="52720" applyFont="1" applyFill="1" applyBorder="1" applyAlignment="1">
      <alignment vertical="center"/>
    </xf>
    <xf numFmtId="0" fontId="219" fillId="0" borderId="94" xfId="52720" applyFont="1" applyBorder="1" applyAlignment="1">
      <alignment horizontal="center" vertical="center"/>
    </xf>
    <xf numFmtId="16" fontId="217" fillId="0" borderId="98" xfId="52720" applyNumberFormat="1" applyFont="1" applyBorder="1" applyAlignment="1">
      <alignment horizontal="center" vertical="center"/>
    </xf>
    <xf numFmtId="16" fontId="217" fillId="0" borderId="99" xfId="52720" applyNumberFormat="1" applyFont="1" applyBorder="1" applyAlignment="1">
      <alignment horizontal="center" vertical="center"/>
    </xf>
    <xf numFmtId="0" fontId="207" fillId="76" borderId="99" xfId="52720" applyFont="1" applyFill="1" applyBorder="1" applyAlignment="1">
      <alignment vertical="center"/>
    </xf>
    <xf numFmtId="16" fontId="207" fillId="77" borderId="65" xfId="52720" applyNumberFormat="1" applyFont="1" applyFill="1" applyBorder="1"/>
    <xf numFmtId="16" fontId="209" fillId="0" borderId="65" xfId="52720" applyNumberFormat="1" applyFont="1" applyFill="1" applyBorder="1"/>
    <xf numFmtId="16" fontId="217" fillId="0" borderId="65" xfId="52720" applyNumberFormat="1" applyFont="1" applyFill="1" applyBorder="1"/>
    <xf numFmtId="16" fontId="207" fillId="77" borderId="100" xfId="52720" applyNumberFormat="1" applyFont="1" applyFill="1" applyBorder="1"/>
    <xf numFmtId="0" fontId="207" fillId="76" borderId="97" xfId="52720" applyFont="1" applyFill="1" applyBorder="1" applyAlignment="1">
      <alignment horizontal="center" vertical="center"/>
    </xf>
    <xf numFmtId="0" fontId="207" fillId="76" borderId="94" xfId="52720" applyFont="1" applyFill="1" applyBorder="1" applyAlignment="1">
      <alignment horizontal="center" vertical="center" wrapText="1"/>
    </xf>
    <xf numFmtId="0" fontId="207" fillId="76" borderId="94" xfId="52720" applyFont="1" applyFill="1" applyBorder="1" applyAlignment="1">
      <alignment horizontal="center" vertical="center"/>
    </xf>
    <xf numFmtId="0" fontId="217" fillId="0" borderId="97" xfId="52720" applyFont="1" applyBorder="1" applyAlignment="1">
      <alignment horizontal="center" vertical="center"/>
    </xf>
    <xf numFmtId="0" fontId="207" fillId="76" borderId="97" xfId="52720" applyFont="1" applyFill="1" applyBorder="1" applyAlignment="1">
      <alignment vertical="center"/>
    </xf>
    <xf numFmtId="16" fontId="207" fillId="0" borderId="93" xfId="52720" applyNumberFormat="1" applyFont="1" applyFill="1" applyBorder="1"/>
    <xf numFmtId="16" fontId="208" fillId="76" borderId="93" xfId="52720" applyNumberFormat="1" applyFont="1" applyFill="1" applyBorder="1"/>
    <xf numFmtId="0" fontId="207" fillId="76" borderId="100" xfId="52720" applyFont="1" applyFill="1" applyBorder="1"/>
    <xf numFmtId="0" fontId="207" fillId="76" borderId="100" xfId="52720" applyFont="1" applyFill="1" applyBorder="1" applyAlignment="1">
      <alignment horizontal="center"/>
    </xf>
    <xf numFmtId="0" fontId="207" fillId="76" borderId="93" xfId="52720" applyFont="1" applyFill="1" applyBorder="1" applyAlignment="1">
      <alignment horizontal="center"/>
    </xf>
    <xf numFmtId="0" fontId="217" fillId="0" borderId="93" xfId="52720" applyFont="1" applyFill="1" applyBorder="1" applyAlignment="1">
      <alignment horizontal="center"/>
    </xf>
    <xf numFmtId="0" fontId="210" fillId="76" borderId="100" xfId="52720" applyFont="1" applyFill="1" applyBorder="1" applyAlignment="1">
      <alignment horizontal="center"/>
    </xf>
    <xf numFmtId="0" fontId="210" fillId="0" borderId="100" xfId="52720" applyFont="1" applyFill="1" applyBorder="1" applyAlignment="1">
      <alignment horizontal="center"/>
    </xf>
    <xf numFmtId="0" fontId="221" fillId="0" borderId="93" xfId="52720" applyFont="1" applyFill="1" applyBorder="1" applyAlignment="1">
      <alignment horizontal="center"/>
    </xf>
    <xf numFmtId="0" fontId="217" fillId="0" borderId="102" xfId="52720" applyFont="1" applyBorder="1" applyAlignment="1">
      <alignment horizontal="left" vertical="center"/>
    </xf>
    <xf numFmtId="0" fontId="207" fillId="76" borderId="102" xfId="52720" applyFont="1" applyFill="1" applyBorder="1" applyAlignment="1">
      <alignment horizontal="center"/>
    </xf>
    <xf numFmtId="0" fontId="217" fillId="0" borderId="102" xfId="52720" applyFont="1" applyBorder="1" applyAlignment="1">
      <alignment horizontal="center" vertical="center"/>
    </xf>
    <xf numFmtId="0" fontId="219" fillId="0" borderId="102" xfId="52720" applyFont="1" applyBorder="1" applyAlignment="1">
      <alignment horizontal="left" vertical="center"/>
    </xf>
    <xf numFmtId="0" fontId="215" fillId="0" borderId="102" xfId="52720" applyFont="1" applyBorder="1" applyAlignment="1">
      <alignment horizontal="center"/>
    </xf>
    <xf numFmtId="0" fontId="221" fillId="76" borderId="94" xfId="52720" applyFont="1" applyFill="1" applyBorder="1" applyAlignment="1">
      <alignment horizontal="center"/>
    </xf>
    <xf numFmtId="0" fontId="215" fillId="0" borderId="102" xfId="52720" applyFont="1" applyFill="1" applyBorder="1" applyAlignment="1">
      <alignment horizontal="center"/>
    </xf>
    <xf numFmtId="0" fontId="221" fillId="0" borderId="94" xfId="52720" applyFont="1" applyFill="1" applyBorder="1" applyAlignment="1">
      <alignment horizontal="center"/>
    </xf>
    <xf numFmtId="0" fontId="207" fillId="74" borderId="103" xfId="52720" applyFont="1" applyFill="1" applyBorder="1"/>
    <xf numFmtId="0" fontId="207" fillId="74" borderId="103" xfId="52720" applyFont="1" applyFill="1" applyBorder="1" applyAlignment="1">
      <alignment horizontal="center"/>
    </xf>
    <xf numFmtId="0" fontId="207" fillId="47" borderId="103" xfId="52720" applyFont="1" applyFill="1" applyBorder="1"/>
    <xf numFmtId="0" fontId="207" fillId="47" borderId="103" xfId="52720" applyFont="1" applyFill="1" applyBorder="1" applyAlignment="1">
      <alignment horizontal="center"/>
    </xf>
    <xf numFmtId="0" fontId="207" fillId="76" borderId="103" xfId="52720" applyFont="1" applyFill="1" applyBorder="1" applyAlignment="1">
      <alignment horizontal="center"/>
    </xf>
    <xf numFmtId="0" fontId="207" fillId="8" borderId="103" xfId="52720" applyFont="1" applyFill="1" applyBorder="1"/>
    <xf numFmtId="0" fontId="207" fillId="8" borderId="103" xfId="52720" applyFont="1" applyFill="1" applyBorder="1" applyAlignment="1">
      <alignment horizontal="center"/>
    </xf>
    <xf numFmtId="0" fontId="210" fillId="8" borderId="103" xfId="52720" applyFont="1" applyFill="1" applyBorder="1" applyAlignment="1">
      <alignment horizontal="center"/>
    </xf>
    <xf numFmtId="0" fontId="221" fillId="76" borderId="98" xfId="52720" applyFont="1" applyFill="1" applyBorder="1" applyAlignment="1">
      <alignment horizontal="center"/>
    </xf>
    <xf numFmtId="0" fontId="210" fillId="0" borderId="0" xfId="52720" applyFont="1"/>
    <xf numFmtId="0" fontId="217" fillId="0" borderId="69" xfId="52720" applyFont="1" applyFill="1" applyBorder="1" applyAlignment="1">
      <alignment horizontal="center" vertical="center"/>
    </xf>
    <xf numFmtId="0" fontId="210" fillId="76" borderId="69" xfId="52720" applyFont="1" applyFill="1" applyBorder="1"/>
    <xf numFmtId="0" fontId="210" fillId="76" borderId="0" xfId="52720" applyFont="1" applyFill="1" applyBorder="1"/>
    <xf numFmtId="0" fontId="210" fillId="76" borderId="69" xfId="52720" applyFont="1" applyFill="1" applyBorder="1" applyAlignment="1">
      <alignment horizontal="center"/>
    </xf>
    <xf numFmtId="0" fontId="221" fillId="76" borderId="69" xfId="52720" applyFont="1" applyFill="1" applyBorder="1" applyAlignment="1">
      <alignment horizontal="center"/>
    </xf>
    <xf numFmtId="0" fontId="213" fillId="0" borderId="0" xfId="52720" applyNumberFormat="1" applyFont="1"/>
    <xf numFmtId="0" fontId="207" fillId="76" borderId="101" xfId="52720" applyFont="1" applyFill="1" applyBorder="1" applyAlignment="1">
      <alignment horizontal="center"/>
    </xf>
    <xf numFmtId="0" fontId="210" fillId="78" borderId="100" xfId="52720" applyFont="1" applyFill="1" applyBorder="1" applyAlignment="1">
      <alignment horizontal="center"/>
    </xf>
    <xf numFmtId="0" fontId="217" fillId="76" borderId="102" xfId="52720" applyFont="1" applyFill="1" applyBorder="1" applyAlignment="1">
      <alignment horizontal="center" vertical="center"/>
    </xf>
    <xf numFmtId="0" fontId="215" fillId="76" borderId="102" xfId="52720" applyFont="1" applyFill="1" applyBorder="1" applyAlignment="1">
      <alignment horizontal="center"/>
    </xf>
    <xf numFmtId="0" fontId="210" fillId="76" borderId="62" xfId="52720" applyFont="1" applyFill="1" applyBorder="1"/>
    <xf numFmtId="0" fontId="210" fillId="47" borderId="100" xfId="52720" applyFont="1" applyFill="1" applyBorder="1" applyAlignment="1">
      <alignment horizontal="center"/>
    </xf>
    <xf numFmtId="0" fontId="217" fillId="5" borderId="93" xfId="52720" applyFont="1" applyFill="1" applyBorder="1" applyAlignment="1">
      <alignment horizontal="center"/>
    </xf>
    <xf numFmtId="0" fontId="221" fillId="76" borderId="93" xfId="52720" applyFont="1" applyFill="1" applyBorder="1" applyAlignment="1">
      <alignment horizontal="center"/>
    </xf>
    <xf numFmtId="0" fontId="216" fillId="76" borderId="0" xfId="52720" applyFont="1" applyFill="1"/>
    <xf numFmtId="0" fontId="210" fillId="76" borderId="92" xfId="52720" applyFont="1" applyFill="1" applyBorder="1"/>
    <xf numFmtId="0" fontId="217" fillId="76" borderId="69" xfId="52720" applyFont="1" applyFill="1" applyBorder="1" applyAlignment="1">
      <alignment horizontal="left" vertical="center"/>
    </xf>
    <xf numFmtId="0" fontId="217" fillId="0" borderId="69" xfId="52720" applyFont="1" applyBorder="1" applyAlignment="1"/>
    <xf numFmtId="0" fontId="217" fillId="0" borderId="91" xfId="52720" applyFont="1" applyBorder="1" applyAlignment="1"/>
    <xf numFmtId="16" fontId="217" fillId="76" borderId="95" xfId="52720" applyNumberFormat="1" applyFont="1" applyFill="1" applyBorder="1" applyAlignment="1">
      <alignment horizontal="center"/>
    </xf>
    <xf numFmtId="0" fontId="213" fillId="0" borderId="65" xfId="52720" applyFont="1" applyBorder="1" applyAlignment="1">
      <alignment horizontal="center"/>
    </xf>
    <xf numFmtId="16" fontId="217" fillId="0" borderId="97" xfId="52720" applyNumberFormat="1" applyFont="1" applyBorder="1" applyAlignment="1">
      <alignment horizontal="center" vertical="center"/>
    </xf>
    <xf numFmtId="0" fontId="207" fillId="76" borderId="99" xfId="52720" applyFont="1" applyFill="1" applyBorder="1" applyAlignment="1">
      <alignment horizontal="center" vertical="center"/>
    </xf>
    <xf numFmtId="16" fontId="207" fillId="76" borderId="65" xfId="52720" applyNumberFormat="1" applyFont="1" applyFill="1" applyBorder="1"/>
    <xf numFmtId="0" fontId="219" fillId="0" borderId="102" xfId="52720" applyFont="1" applyBorder="1" applyAlignment="1">
      <alignment horizontal="center" vertical="center"/>
    </xf>
    <xf numFmtId="0" fontId="217" fillId="0" borderId="0" xfId="52720" applyFont="1"/>
    <xf numFmtId="0" fontId="145" fillId="0" borderId="0" xfId="52720" applyFont="1"/>
    <xf numFmtId="16" fontId="145" fillId="0" borderId="0" xfId="52720" applyNumberFormat="1" applyFont="1"/>
    <xf numFmtId="16" fontId="213" fillId="0" borderId="0" xfId="52720" applyNumberFormat="1" applyFont="1"/>
    <xf numFmtId="0" fontId="210" fillId="0" borderId="0" xfId="52720" applyFont="1" applyFill="1" applyBorder="1" applyAlignment="1">
      <alignment horizontal="left" vertical="center"/>
    </xf>
    <xf numFmtId="0" fontId="204" fillId="0" borderId="0" xfId="52720" applyFont="1" applyFill="1" applyBorder="1" applyAlignment="1">
      <alignment horizontal="center"/>
    </xf>
    <xf numFmtId="0" fontId="207" fillId="0" borderId="0" xfId="52720" applyFont="1" applyFill="1" applyBorder="1" applyAlignment="1">
      <alignment horizontal="center"/>
    </xf>
    <xf numFmtId="0" fontId="207" fillId="0" borderId="0" xfId="52720" applyFont="1" applyFill="1" applyBorder="1"/>
    <xf numFmtId="0" fontId="210" fillId="0" borderId="0" xfId="52720" applyFont="1" applyFill="1" applyBorder="1" applyAlignment="1">
      <alignment horizontal="center"/>
    </xf>
    <xf numFmtId="0" fontId="221" fillId="0" borderId="0" xfId="52720" applyFont="1" applyFill="1" applyBorder="1" applyAlignment="1">
      <alignment horizontal="center"/>
    </xf>
    <xf numFmtId="0" fontId="210" fillId="0" borderId="0" xfId="52720" applyFont="1" applyFill="1"/>
    <xf numFmtId="0" fontId="207" fillId="0" borderId="0" xfId="52720" applyFont="1" applyFill="1" applyBorder="1" applyAlignment="1">
      <alignment horizontal="center" vertical="center"/>
    </xf>
    <xf numFmtId="0" fontId="213" fillId="0" borderId="0" xfId="52720" applyFont="1" applyFill="1"/>
    <xf numFmtId="0" fontId="213" fillId="45" borderId="0" xfId="52720" applyFont="1" applyFill="1"/>
    <xf numFmtId="187" fontId="213" fillId="0" borderId="0" xfId="52721" applyNumberFormat="1" applyFont="1"/>
    <xf numFmtId="9" fontId="216" fillId="0" borderId="0" xfId="52722" applyFont="1"/>
    <xf numFmtId="9" fontId="213" fillId="0" borderId="0" xfId="52722" applyFont="1"/>
    <xf numFmtId="0" fontId="205" fillId="0" borderId="0" xfId="52720" applyFont="1"/>
    <xf numFmtId="16" fontId="205" fillId="0" borderId="0" xfId="52720" applyNumberFormat="1" applyFont="1"/>
    <xf numFmtId="0" fontId="145" fillId="0" borderId="2" xfId="52720" applyFont="1" applyBorder="1"/>
    <xf numFmtId="16" fontId="145" fillId="0" borderId="2" xfId="52720" applyNumberFormat="1" applyFont="1" applyBorder="1"/>
    <xf numFmtId="16" fontId="205" fillId="0" borderId="97" xfId="52720" applyNumberFormat="1" applyFont="1" applyBorder="1" applyAlignment="1">
      <alignment horizontal="center" vertical="center"/>
    </xf>
    <xf numFmtId="0" fontId="222" fillId="0" borderId="102" xfId="52720" applyFont="1" applyBorder="1" applyAlignment="1">
      <alignment horizontal="center" vertical="center"/>
    </xf>
    <xf numFmtId="0" fontId="2" fillId="0" borderId="69" xfId="52720" applyBorder="1"/>
    <xf numFmtId="0" fontId="223" fillId="76" borderId="0" xfId="52720" applyFont="1" applyFill="1" applyBorder="1" applyAlignment="1">
      <alignment horizontal="center" vertical="center"/>
    </xf>
    <xf numFmtId="0" fontId="145" fillId="0" borderId="0" xfId="52723" applyFont="1" applyAlignment="1">
      <alignment horizontal="center"/>
    </xf>
    <xf numFmtId="0" fontId="145" fillId="0" borderId="0" xfId="52723" applyFont="1"/>
    <xf numFmtId="0" fontId="145" fillId="0" borderId="0" xfId="52723" applyFont="1" applyAlignment="1">
      <alignment horizontal="center" vertical="center"/>
    </xf>
    <xf numFmtId="0" fontId="205" fillId="0" borderId="2" xfId="52723" applyFont="1" applyBorder="1" applyAlignment="1">
      <alignment horizontal="center"/>
    </xf>
    <xf numFmtId="16" fontId="205" fillId="0" borderId="2" xfId="52723" applyNumberFormat="1" applyFont="1" applyBorder="1" applyAlignment="1">
      <alignment horizontal="center"/>
    </xf>
    <xf numFmtId="0" fontId="205" fillId="0" borderId="12" xfId="52723" applyFont="1" applyBorder="1" applyAlignment="1">
      <alignment horizontal="center"/>
    </xf>
    <xf numFmtId="0" fontId="205" fillId="0" borderId="100" xfId="52723" applyFont="1" applyBorder="1" applyAlignment="1">
      <alignment horizontal="center" vertical="center"/>
    </xf>
    <xf numFmtId="0" fontId="205" fillId="0" borderId="0" xfId="52723" applyFont="1"/>
    <xf numFmtId="0" fontId="205" fillId="45" borderId="2" xfId="52723" applyFont="1" applyFill="1" applyBorder="1"/>
    <xf numFmtId="0" fontId="145" fillId="0" borderId="2" xfId="52723" applyFont="1" applyBorder="1" applyAlignment="1">
      <alignment horizontal="center"/>
    </xf>
    <xf numFmtId="0" fontId="145" fillId="45" borderId="2" xfId="52723" applyFont="1" applyFill="1" applyBorder="1" applyAlignment="1">
      <alignment horizontal="center"/>
    </xf>
    <xf numFmtId="0" fontId="145" fillId="80" borderId="2" xfId="52723" applyFont="1" applyFill="1" applyBorder="1" applyAlignment="1">
      <alignment horizontal="center"/>
    </xf>
    <xf numFmtId="0" fontId="145" fillId="81" borderId="12" xfId="52723" applyFont="1" applyFill="1" applyBorder="1" applyAlignment="1">
      <alignment horizontal="center" vertical="center"/>
    </xf>
    <xf numFmtId="0" fontId="205" fillId="0" borderId="102" xfId="52723" applyFont="1" applyBorder="1" applyAlignment="1">
      <alignment horizontal="center" vertical="center"/>
    </xf>
    <xf numFmtId="0" fontId="145" fillId="81" borderId="2" xfId="52723" applyFont="1" applyFill="1" applyBorder="1" applyAlignment="1">
      <alignment horizontal="center" vertical="center"/>
    </xf>
    <xf numFmtId="0" fontId="205" fillId="82" borderId="2" xfId="52723" applyFont="1" applyFill="1" applyBorder="1"/>
    <xf numFmtId="0" fontId="205" fillId="0" borderId="103" xfId="52723" applyFont="1" applyBorder="1" applyAlignment="1">
      <alignment horizontal="center" vertical="center"/>
    </xf>
    <xf numFmtId="0" fontId="205" fillId="83" borderId="2" xfId="52723" applyFont="1" applyFill="1" applyBorder="1"/>
    <xf numFmtId="0" fontId="145" fillId="0" borderId="0" xfId="52723" applyFont="1" applyBorder="1" applyAlignment="1">
      <alignment horizontal="center"/>
    </xf>
    <xf numFmtId="0" fontId="205" fillId="0" borderId="0" xfId="52723" applyFont="1" applyBorder="1" applyAlignment="1">
      <alignment horizontal="center" vertical="center"/>
    </xf>
    <xf numFmtId="1" fontId="205" fillId="0" borderId="2" xfId="52724" applyNumberFormat="1" applyFont="1" applyBorder="1" applyAlignment="1">
      <alignment horizontal="center"/>
    </xf>
    <xf numFmtId="1" fontId="205" fillId="0" borderId="2" xfId="52723" applyNumberFormat="1" applyFont="1" applyBorder="1" applyAlignment="1">
      <alignment horizontal="center"/>
    </xf>
    <xf numFmtId="1" fontId="224" fillId="84" borderId="2" xfId="52723" applyNumberFormat="1" applyFont="1" applyFill="1" applyBorder="1" applyAlignment="1">
      <alignment horizontal="center"/>
    </xf>
    <xf numFmtId="188" fontId="205" fillId="0" borderId="2" xfId="52723" applyNumberFormat="1" applyFont="1" applyBorder="1" applyAlignment="1">
      <alignment horizontal="center"/>
    </xf>
    <xf numFmtId="188" fontId="224" fillId="84" borderId="2" xfId="52723" applyNumberFormat="1" applyFont="1" applyFill="1" applyBorder="1" applyAlignment="1">
      <alignment horizontal="center"/>
    </xf>
    <xf numFmtId="1" fontId="145" fillId="80" borderId="2" xfId="52724" applyNumberFormat="1" applyFont="1" applyFill="1" applyBorder="1" applyAlignment="1">
      <alignment horizontal="center"/>
    </xf>
    <xf numFmtId="1" fontId="145" fillId="0" borderId="2" xfId="52724" applyNumberFormat="1" applyFont="1" applyBorder="1" applyAlignment="1">
      <alignment horizontal="center"/>
    </xf>
    <xf numFmtId="1" fontId="145" fillId="0" borderId="2" xfId="52723" applyNumberFormat="1" applyFont="1" applyBorder="1" applyAlignment="1">
      <alignment horizontal="center"/>
    </xf>
    <xf numFmtId="1" fontId="145" fillId="0" borderId="2" xfId="52724" applyNumberFormat="1" applyFont="1" applyBorder="1" applyAlignment="1">
      <alignment horizontal="center" vertical="center"/>
    </xf>
    <xf numFmtId="1" fontId="145" fillId="45" borderId="2" xfId="52724" applyNumberFormat="1" applyFont="1" applyFill="1" applyBorder="1" applyAlignment="1">
      <alignment horizontal="center"/>
    </xf>
    <xf numFmtId="1" fontId="145" fillId="8" borderId="2" xfId="52724" applyNumberFormat="1" applyFont="1" applyFill="1" applyBorder="1" applyAlignment="1">
      <alignment horizontal="center"/>
    </xf>
    <xf numFmtId="1" fontId="145" fillId="82" borderId="2" xfId="52724" applyNumberFormat="1" applyFont="1" applyFill="1" applyBorder="1" applyAlignment="1">
      <alignment horizontal="center"/>
    </xf>
    <xf numFmtId="1" fontId="145" fillId="0" borderId="2" xfId="52724" applyNumberFormat="1" applyFont="1" applyFill="1" applyBorder="1" applyAlignment="1">
      <alignment horizontal="center"/>
    </xf>
    <xf numFmtId="1" fontId="145" fillId="0" borderId="2" xfId="52723" applyNumberFormat="1" applyFont="1" applyFill="1" applyBorder="1" applyAlignment="1">
      <alignment horizontal="center"/>
    </xf>
    <xf numFmtId="1" fontId="225" fillId="83" borderId="2" xfId="52724" applyNumberFormat="1" applyFont="1" applyFill="1" applyBorder="1" applyAlignment="1">
      <alignment horizontal="center"/>
    </xf>
    <xf numFmtId="1" fontId="145" fillId="0" borderId="0" xfId="52723" applyNumberFormat="1" applyFont="1" applyAlignment="1">
      <alignment horizontal="center"/>
    </xf>
    <xf numFmtId="1" fontId="145" fillId="82" borderId="2" xfId="52723" applyNumberFormat="1" applyFont="1" applyFill="1" applyBorder="1" applyAlignment="1">
      <alignment horizontal="center"/>
    </xf>
    <xf numFmtId="1" fontId="145" fillId="84" borderId="2" xfId="52724" applyNumberFormat="1" applyFont="1" applyFill="1" applyBorder="1" applyAlignment="1">
      <alignment horizontal="center"/>
    </xf>
    <xf numFmtId="0" fontId="113" fillId="2" borderId="21" xfId="0" applyFont="1" applyFill="1" applyBorder="1" applyAlignment="1">
      <alignment horizontal="center"/>
    </xf>
    <xf numFmtId="0" fontId="113" fillId="2" borderId="4" xfId="0" applyFont="1" applyFill="1" applyBorder="1" applyAlignment="1">
      <alignment horizontal="center" vertical="center"/>
    </xf>
    <xf numFmtId="0" fontId="75" fillId="2" borderId="3" xfId="0" applyFont="1" applyFill="1" applyBorder="1" applyAlignment="1">
      <alignment horizontal="left" vertical="top" wrapText="1"/>
    </xf>
    <xf numFmtId="0" fontId="75" fillId="2" borderId="20" xfId="0" applyFont="1" applyFill="1" applyBorder="1" applyAlignment="1">
      <alignment horizontal="left" vertical="top" wrapText="1"/>
    </xf>
    <xf numFmtId="0" fontId="75" fillId="2" borderId="4" xfId="0" applyFont="1" applyFill="1" applyBorder="1" applyAlignment="1">
      <alignment horizontal="left" vertical="top" wrapText="1"/>
    </xf>
    <xf numFmtId="15" fontId="147" fillId="2" borderId="3" xfId="0" applyNumberFormat="1" applyFont="1" applyFill="1" applyBorder="1" applyAlignment="1">
      <alignment horizontal="left" vertical="top" wrapText="1"/>
    </xf>
    <xf numFmtId="15" fontId="113" fillId="2" borderId="20" xfId="0" applyNumberFormat="1" applyFont="1" applyFill="1" applyBorder="1" applyAlignment="1">
      <alignment horizontal="left" vertical="top" wrapText="1"/>
    </xf>
    <xf numFmtId="15" fontId="113" fillId="2" borderId="4" xfId="0" applyNumberFormat="1" applyFont="1" applyFill="1" applyBorder="1" applyAlignment="1">
      <alignment horizontal="left" vertical="top" wrapText="1"/>
    </xf>
    <xf numFmtId="15" fontId="113" fillId="2" borderId="3" xfId="0" applyNumberFormat="1" applyFont="1" applyFill="1" applyBorder="1" applyAlignment="1">
      <alignment horizontal="left" vertical="top" wrapText="1"/>
    </xf>
    <xf numFmtId="0" fontId="75" fillId="0" borderId="3" xfId="0" applyFont="1" applyFill="1" applyBorder="1" applyAlignment="1">
      <alignment horizontal="left" vertical="top" wrapText="1"/>
    </xf>
    <xf numFmtId="0" fontId="75" fillId="0" borderId="20" xfId="0" applyFont="1" applyFill="1" applyBorder="1" applyAlignment="1">
      <alignment horizontal="left" vertical="top" wrapText="1"/>
    </xf>
    <xf numFmtId="0" fontId="75" fillId="0" borderId="4" xfId="0" applyFont="1" applyFill="1" applyBorder="1" applyAlignment="1">
      <alignment horizontal="left" vertical="top" wrapText="1"/>
    </xf>
    <xf numFmtId="15" fontId="147" fillId="0" borderId="3" xfId="0" applyNumberFormat="1" applyFont="1" applyFill="1" applyBorder="1" applyAlignment="1">
      <alignment horizontal="left" vertical="top" wrapText="1"/>
    </xf>
    <xf numFmtId="15" fontId="113" fillId="0" borderId="20" xfId="0" applyNumberFormat="1" applyFont="1" applyFill="1" applyBorder="1" applyAlignment="1">
      <alignment horizontal="left" vertical="top" wrapText="1"/>
    </xf>
    <xf numFmtId="15" fontId="113" fillId="0" borderId="4" xfId="0" applyNumberFormat="1" applyFont="1" applyFill="1" applyBorder="1" applyAlignment="1">
      <alignment horizontal="left" vertical="top" wrapText="1"/>
    </xf>
    <xf numFmtId="0" fontId="109" fillId="6" borderId="35" xfId="0" applyFont="1" applyFill="1" applyBorder="1" applyAlignment="1">
      <alignment horizontal="center" wrapText="1"/>
    </xf>
    <xf numFmtId="0" fontId="109" fillId="6" borderId="35" xfId="0" applyFont="1" applyFill="1" applyBorder="1" applyAlignment="1">
      <alignment wrapText="1"/>
    </xf>
    <xf numFmtId="15" fontId="147" fillId="2" borderId="20" xfId="0" applyNumberFormat="1" applyFont="1" applyFill="1" applyBorder="1" applyAlignment="1">
      <alignment horizontal="left" vertical="top" wrapText="1"/>
    </xf>
    <xf numFmtId="15" fontId="147" fillId="2" borderId="4" xfId="0" applyNumberFormat="1" applyFont="1" applyFill="1" applyBorder="1" applyAlignment="1">
      <alignment horizontal="left" vertical="top" wrapText="1"/>
    </xf>
    <xf numFmtId="0" fontId="113" fillId="2" borderId="3" xfId="0" applyFont="1" applyFill="1" applyBorder="1" applyAlignment="1">
      <alignment horizontal="left" vertical="top" wrapText="1"/>
    </xf>
    <xf numFmtId="0" fontId="113" fillId="2" borderId="20" xfId="0" applyFont="1" applyFill="1" applyBorder="1" applyAlignment="1">
      <alignment horizontal="left" vertical="top" wrapText="1"/>
    </xf>
    <xf numFmtId="0" fontId="113" fillId="2" borderId="4" xfId="0" applyFont="1" applyFill="1" applyBorder="1" applyAlignment="1">
      <alignment horizontal="left" vertical="top" wrapText="1"/>
    </xf>
    <xf numFmtId="0" fontId="110" fillId="10" borderId="0" xfId="0" applyFont="1" applyFill="1" applyAlignment="1">
      <alignment horizontal="center"/>
    </xf>
    <xf numFmtId="0" fontId="109" fillId="0" borderId="2" xfId="0" applyFont="1" applyBorder="1" applyAlignment="1">
      <alignment horizontal="center"/>
    </xf>
    <xf numFmtId="0" fontId="109" fillId="0" borderId="12" xfId="0" applyFont="1" applyBorder="1" applyAlignment="1">
      <alignment horizontal="center"/>
    </xf>
    <xf numFmtId="0" fontId="109" fillId="0" borderId="24" xfId="0" applyFont="1" applyBorder="1" applyAlignment="1">
      <alignment horizontal="center"/>
    </xf>
    <xf numFmtId="17" fontId="109" fillId="7" borderId="12" xfId="0" applyNumberFormat="1" applyFont="1" applyFill="1" applyBorder="1" applyAlignment="1">
      <alignment horizontal="center"/>
    </xf>
    <xf numFmtId="17" fontId="109" fillId="7" borderId="23" xfId="0" applyNumberFormat="1" applyFont="1" applyFill="1" applyBorder="1" applyAlignment="1">
      <alignment horizontal="center"/>
    </xf>
    <xf numFmtId="17" fontId="109" fillId="7" borderId="24" xfId="0" applyNumberFormat="1" applyFont="1" applyFill="1" applyBorder="1" applyAlignment="1">
      <alignment horizontal="center"/>
    </xf>
    <xf numFmtId="17" fontId="109" fillId="8" borderId="2" xfId="0" applyNumberFormat="1" applyFont="1" applyFill="1" applyBorder="1" applyAlignment="1">
      <alignment horizontal="center"/>
    </xf>
    <xf numFmtId="17" fontId="109" fillId="5" borderId="12" xfId="0" applyNumberFormat="1" applyFont="1" applyFill="1" applyBorder="1" applyAlignment="1">
      <alignment horizontal="center"/>
    </xf>
    <xf numFmtId="17" fontId="109" fillId="5" borderId="23" xfId="0" applyNumberFormat="1" applyFont="1" applyFill="1" applyBorder="1" applyAlignment="1">
      <alignment horizontal="center"/>
    </xf>
    <xf numFmtId="17" fontId="109" fillId="5" borderId="24" xfId="0" applyNumberFormat="1" applyFont="1" applyFill="1" applyBorder="1" applyAlignment="1">
      <alignment horizontal="center"/>
    </xf>
    <xf numFmtId="15" fontId="147" fillId="0" borderId="20" xfId="0" applyNumberFormat="1" applyFont="1" applyFill="1" applyBorder="1" applyAlignment="1">
      <alignment horizontal="left" vertical="top" wrapText="1"/>
    </xf>
    <xf numFmtId="15" fontId="147" fillId="0" borderId="4" xfId="0" applyNumberFormat="1" applyFont="1" applyFill="1" applyBorder="1" applyAlignment="1">
      <alignment horizontal="left" vertical="top" wrapText="1"/>
    </xf>
    <xf numFmtId="0" fontId="110" fillId="10" borderId="37" xfId="0" applyFont="1" applyFill="1" applyBorder="1" applyAlignment="1">
      <alignment horizontal="center"/>
    </xf>
    <xf numFmtId="0" fontId="110" fillId="10" borderId="0" xfId="0" applyFont="1" applyFill="1" applyBorder="1" applyAlignment="1">
      <alignment horizontal="center"/>
    </xf>
    <xf numFmtId="0" fontId="109" fillId="6" borderId="12" xfId="0" applyFont="1" applyFill="1" applyBorder="1" applyAlignment="1">
      <alignment horizontal="center" wrapText="1"/>
    </xf>
    <xf numFmtId="0" fontId="109" fillId="6" borderId="23" xfId="0" applyFont="1" applyFill="1" applyBorder="1" applyAlignment="1">
      <alignment horizontal="center" wrapText="1"/>
    </xf>
    <xf numFmtId="0" fontId="109" fillId="6" borderId="24" xfId="0" applyFont="1" applyFill="1" applyBorder="1" applyAlignment="1">
      <alignment horizontal="center" wrapText="1"/>
    </xf>
    <xf numFmtId="0" fontId="109" fillId="6" borderId="12" xfId="0" applyFont="1" applyFill="1" applyBorder="1" applyAlignment="1">
      <alignment wrapText="1"/>
    </xf>
    <xf numFmtId="0" fontId="109" fillId="6" borderId="23" xfId="0" applyFont="1" applyFill="1" applyBorder="1" applyAlignment="1">
      <alignment wrapText="1"/>
    </xf>
    <xf numFmtId="0" fontId="109" fillId="6" borderId="24" xfId="0" applyFont="1" applyFill="1" applyBorder="1" applyAlignment="1">
      <alignment wrapText="1"/>
    </xf>
    <xf numFmtId="0" fontId="98" fillId="2" borderId="20" xfId="0" applyFont="1" applyFill="1" applyBorder="1" applyAlignment="1">
      <alignment horizontal="left" vertical="top" wrapText="1"/>
    </xf>
    <xf numFmtId="0" fontId="147" fillId="2" borderId="3" xfId="0" applyFont="1" applyFill="1" applyBorder="1" applyAlignment="1">
      <alignment horizontal="left" vertical="top" wrapText="1"/>
    </xf>
    <xf numFmtId="0" fontId="89" fillId="2" borderId="3" xfId="0" applyFont="1" applyFill="1" applyBorder="1" applyAlignment="1">
      <alignment horizontal="left" vertical="top" wrapText="1"/>
    </xf>
    <xf numFmtId="0" fontId="89" fillId="2" borderId="20" xfId="0" applyFont="1" applyFill="1" applyBorder="1" applyAlignment="1">
      <alignment horizontal="left" vertical="top" wrapText="1"/>
    </xf>
    <xf numFmtId="0" fontId="98" fillId="2" borderId="20" xfId="0" applyFont="1" applyFill="1" applyBorder="1" applyAlignment="1">
      <alignment horizontal="left" vertical="top"/>
    </xf>
    <xf numFmtId="0" fontId="98" fillId="2" borderId="4" xfId="0" applyFont="1" applyFill="1" applyBorder="1" applyAlignment="1">
      <alignment horizontal="left" vertical="top"/>
    </xf>
    <xf numFmtId="0" fontId="139" fillId="2" borderId="3" xfId="0" applyFont="1" applyFill="1" applyBorder="1" applyAlignment="1">
      <alignment horizontal="left" vertical="top" wrapText="1"/>
    </xf>
    <xf numFmtId="0" fontId="109" fillId="6" borderId="2" xfId="0" applyFont="1" applyFill="1" applyBorder="1" applyAlignment="1">
      <alignment horizontal="center" wrapText="1"/>
    </xf>
    <xf numFmtId="0" fontId="109" fillId="6" borderId="2" xfId="0" applyFont="1" applyFill="1" applyBorder="1" applyAlignment="1">
      <alignment wrapText="1"/>
    </xf>
    <xf numFmtId="0" fontId="140" fillId="2" borderId="3" xfId="0" applyFont="1" applyFill="1" applyBorder="1" applyAlignment="1">
      <alignment horizontal="left" vertical="top" wrapText="1"/>
    </xf>
    <xf numFmtId="0" fontId="140" fillId="2" borderId="20" xfId="0" applyFont="1" applyFill="1" applyBorder="1" applyAlignment="1">
      <alignment horizontal="left" vertical="top" wrapText="1"/>
    </xf>
    <xf numFmtId="0" fontId="140" fillId="2" borderId="4" xfId="0" applyFont="1" applyFill="1" applyBorder="1" applyAlignment="1">
      <alignment horizontal="left" vertical="top" wrapText="1"/>
    </xf>
    <xf numFmtId="0" fontId="89" fillId="0" borderId="3" xfId="0" applyFont="1" applyFill="1" applyBorder="1" applyAlignment="1">
      <alignment horizontal="left" vertical="top" wrapText="1"/>
    </xf>
    <xf numFmtId="0" fontId="89" fillId="0" borderId="20" xfId="0" applyFont="1" applyFill="1" applyBorder="1" applyAlignment="1">
      <alignment horizontal="left" vertical="top" wrapText="1"/>
    </xf>
    <xf numFmtId="0" fontId="139" fillId="0" borderId="3" xfId="0" applyFont="1" applyFill="1" applyBorder="1" applyAlignment="1">
      <alignment horizontal="left" vertical="top" wrapText="1"/>
    </xf>
    <xf numFmtId="0" fontId="113" fillId="0" borderId="20" xfId="0" applyFont="1" applyFill="1" applyBorder="1" applyAlignment="1">
      <alignment horizontal="left" vertical="top" wrapText="1"/>
    </xf>
    <xf numFmtId="0" fontId="113" fillId="0" borderId="4" xfId="0" applyFont="1" applyFill="1" applyBorder="1" applyAlignment="1">
      <alignment horizontal="left" vertical="top" wrapText="1"/>
    </xf>
    <xf numFmtId="0" fontId="89" fillId="2" borderId="20" xfId="0" applyFont="1" applyFill="1" applyBorder="1" applyAlignment="1">
      <alignment horizontal="left" vertical="top"/>
    </xf>
    <xf numFmtId="0" fontId="89" fillId="2" borderId="4" xfId="0" applyFont="1" applyFill="1" applyBorder="1" applyAlignment="1">
      <alignment horizontal="left" vertical="top"/>
    </xf>
    <xf numFmtId="0" fontId="89" fillId="2" borderId="3" xfId="0" applyFont="1" applyFill="1" applyBorder="1" applyAlignment="1">
      <alignment horizontal="left" vertical="top"/>
    </xf>
    <xf numFmtId="0" fontId="203" fillId="76" borderId="93" xfId="52720" applyFont="1" applyFill="1" applyBorder="1" applyAlignment="1">
      <alignment horizontal="center" vertical="center" wrapText="1"/>
    </xf>
    <xf numFmtId="0" fontId="203" fillId="76" borderId="98" xfId="52720" applyFont="1" applyFill="1" applyBorder="1" applyAlignment="1">
      <alignment horizontal="center" vertical="center" wrapText="1"/>
    </xf>
    <xf numFmtId="0" fontId="203" fillId="76" borderId="93" xfId="52720" applyFont="1" applyFill="1" applyBorder="1" applyAlignment="1">
      <alignment horizontal="center" vertical="center"/>
    </xf>
    <xf numFmtId="0" fontId="203" fillId="76" borderId="98" xfId="52720" applyFont="1" applyFill="1" applyBorder="1" applyAlignment="1">
      <alignment horizontal="center" vertical="center"/>
    </xf>
    <xf numFmtId="0" fontId="211" fillId="76" borderId="93" xfId="52720" applyFont="1" applyFill="1" applyBorder="1" applyAlignment="1">
      <alignment horizontal="center" vertical="center"/>
    </xf>
    <xf numFmtId="0" fontId="211" fillId="76" borderId="94" xfId="52720" applyFont="1" applyFill="1" applyBorder="1" applyAlignment="1">
      <alignment horizontal="center" vertical="center"/>
    </xf>
    <xf numFmtId="0" fontId="211" fillId="76" borderId="98" xfId="52720" applyFont="1" applyFill="1" applyBorder="1" applyAlignment="1">
      <alignment horizontal="center" vertical="center"/>
    </xf>
    <xf numFmtId="0" fontId="212" fillId="0" borderId="93" xfId="52720" applyFont="1" applyFill="1" applyBorder="1" applyAlignment="1">
      <alignment horizontal="center" vertical="center" wrapText="1"/>
    </xf>
    <xf numFmtId="0" fontId="212" fillId="0" borderId="94" xfId="52720" applyFont="1" applyFill="1" applyBorder="1" applyAlignment="1">
      <alignment horizontal="center" vertical="center" wrapText="1"/>
    </xf>
    <xf numFmtId="0" fontId="212" fillId="0" borderId="98" xfId="52720" applyFont="1" applyFill="1" applyBorder="1" applyAlignment="1">
      <alignment horizontal="center" vertical="center" wrapText="1"/>
    </xf>
    <xf numFmtId="0" fontId="204" fillId="76" borderId="93" xfId="52720" applyFont="1" applyFill="1" applyBorder="1" applyAlignment="1">
      <alignment horizontal="center" vertical="center" wrapText="1"/>
    </xf>
    <xf numFmtId="0" fontId="204" fillId="76" borderId="98" xfId="52720" applyFont="1" applyFill="1" applyBorder="1" applyAlignment="1">
      <alignment horizontal="center" vertical="center" wrapText="1"/>
    </xf>
    <xf numFmtId="0" fontId="207" fillId="76" borderId="93" xfId="52720" applyFont="1" applyFill="1" applyBorder="1" applyAlignment="1">
      <alignment horizontal="center" vertical="center"/>
    </xf>
    <xf numFmtId="0" fontId="207" fillId="76" borderId="98" xfId="52720" applyFont="1" applyFill="1" applyBorder="1" applyAlignment="1">
      <alignment horizontal="center" vertical="center"/>
    </xf>
    <xf numFmtId="0" fontId="207" fillId="76" borderId="94" xfId="52720" applyFont="1" applyFill="1" applyBorder="1" applyAlignment="1">
      <alignment horizontal="center" vertical="center"/>
    </xf>
    <xf numFmtId="0" fontId="207" fillId="76" borderId="93" xfId="52720" applyFont="1" applyFill="1" applyBorder="1" applyAlignment="1">
      <alignment horizontal="center" vertical="center" wrapText="1"/>
    </xf>
    <xf numFmtId="0" fontId="207" fillId="76" borderId="98" xfId="52720" applyFont="1" applyFill="1" applyBorder="1" applyAlignment="1">
      <alignment horizontal="center" vertical="center" wrapText="1"/>
    </xf>
    <xf numFmtId="0" fontId="217" fillId="79" borderId="93" xfId="52720" applyFont="1" applyFill="1" applyBorder="1" applyAlignment="1">
      <alignment horizontal="center" vertical="center" wrapText="1"/>
    </xf>
    <xf numFmtId="0" fontId="217" fillId="79" borderId="94" xfId="52720" applyFont="1" applyFill="1" applyBorder="1" applyAlignment="1">
      <alignment horizontal="center" vertical="center" wrapText="1"/>
    </xf>
    <xf numFmtId="0" fontId="217" fillId="79" borderId="98" xfId="52720" applyFont="1" applyFill="1" applyBorder="1" applyAlignment="1">
      <alignment horizontal="center" vertical="center" wrapText="1"/>
    </xf>
    <xf numFmtId="0" fontId="220" fillId="45" borderId="93" xfId="52720" applyFont="1" applyFill="1" applyBorder="1" applyAlignment="1">
      <alignment horizontal="center" vertical="center" wrapText="1"/>
    </xf>
    <xf numFmtId="0" fontId="220" fillId="45" borderId="94" xfId="52720" applyFont="1" applyFill="1" applyBorder="1" applyAlignment="1">
      <alignment horizontal="center" vertical="center" wrapText="1"/>
    </xf>
    <xf numFmtId="0" fontId="220" fillId="45" borderId="98" xfId="52720" applyFont="1" applyFill="1" applyBorder="1" applyAlignment="1">
      <alignment horizontal="center" vertical="center" wrapText="1"/>
    </xf>
    <xf numFmtId="0" fontId="205" fillId="0" borderId="104" xfId="52723" applyFont="1" applyBorder="1" applyAlignment="1">
      <alignment horizontal="center" vertical="center"/>
    </xf>
    <xf numFmtId="0" fontId="205" fillId="0" borderId="0" xfId="52723" applyFont="1" applyBorder="1" applyAlignment="1">
      <alignment horizontal="center" vertical="center"/>
    </xf>
    <xf numFmtId="0" fontId="205" fillId="0" borderId="36" xfId="52723" applyFont="1" applyBorder="1" applyAlignment="1">
      <alignment horizontal="center" vertical="center"/>
    </xf>
    <xf numFmtId="0" fontId="205" fillId="0" borderId="105" xfId="52723" applyFont="1" applyBorder="1" applyAlignment="1">
      <alignment horizontal="center" vertical="center"/>
    </xf>
    <xf numFmtId="0" fontId="205" fillId="0" borderId="35" xfId="52723" applyFont="1" applyBorder="1" applyAlignment="1">
      <alignment horizontal="center" vertical="center"/>
    </xf>
    <xf numFmtId="0" fontId="205" fillId="0" borderId="70" xfId="52723" applyFont="1" applyBorder="1" applyAlignment="1">
      <alignment horizontal="center" vertical="center"/>
    </xf>
    <xf numFmtId="0" fontId="205" fillId="0" borderId="44" xfId="52723" applyFont="1" applyBorder="1" applyAlignment="1">
      <alignment horizontal="center" vertical="center"/>
    </xf>
    <xf numFmtId="0" fontId="137" fillId="47" borderId="65" xfId="0" applyFont="1" applyFill="1" applyBorder="1" applyAlignment="1">
      <alignment horizontal="left" vertical="center" wrapText="1"/>
    </xf>
    <xf numFmtId="0" fontId="137" fillId="48" borderId="65" xfId="0" applyFont="1" applyFill="1" applyBorder="1" applyAlignment="1">
      <alignment horizontal="left" vertical="center" wrapText="1"/>
    </xf>
    <xf numFmtId="0" fontId="137" fillId="5" borderId="65" xfId="0" applyFont="1" applyFill="1" applyBorder="1" applyAlignment="1">
      <alignment horizontal="left" vertical="center" wrapText="1"/>
    </xf>
    <xf numFmtId="0" fontId="60" fillId="5" borderId="50" xfId="0" applyFont="1" applyFill="1" applyBorder="1" applyAlignment="1">
      <alignment horizontal="center"/>
    </xf>
    <xf numFmtId="0" fontId="60" fillId="5" borderId="58" xfId="0" applyFont="1" applyFill="1" applyBorder="1" applyAlignment="1">
      <alignment horizontal="center"/>
    </xf>
    <xf numFmtId="0" fontId="60" fillId="0" borderId="59" xfId="0" applyFont="1" applyFill="1" applyBorder="1" applyAlignment="1">
      <alignment horizontal="left"/>
    </xf>
    <xf numFmtId="0" fontId="60" fillId="0" borderId="47" xfId="0" applyFont="1" applyFill="1" applyBorder="1" applyAlignment="1">
      <alignment horizontal="left"/>
    </xf>
    <xf numFmtId="0" fontId="60" fillId="0" borderId="60" xfId="0" applyFont="1" applyFill="1" applyBorder="1" applyAlignment="1">
      <alignment horizontal="left"/>
    </xf>
    <xf numFmtId="0" fontId="60" fillId="47" borderId="66" xfId="0" applyFont="1" applyFill="1" applyBorder="1" applyAlignment="1">
      <alignment horizontal="center"/>
    </xf>
    <xf numFmtId="0" fontId="60" fillId="47" borderId="47" xfId="0" applyFont="1" applyFill="1" applyBorder="1" applyAlignment="1">
      <alignment horizontal="center"/>
    </xf>
    <xf numFmtId="0" fontId="60" fillId="47" borderId="48" xfId="0" applyFont="1" applyFill="1" applyBorder="1" applyAlignment="1">
      <alignment horizontal="center"/>
    </xf>
    <xf numFmtId="0" fontId="60" fillId="0" borderId="49" xfId="0" applyFont="1" applyFill="1" applyBorder="1" applyAlignment="1">
      <alignment horizontal="left"/>
    </xf>
    <xf numFmtId="0" fontId="60" fillId="0" borderId="50" xfId="0" applyFont="1" applyFill="1" applyBorder="1" applyAlignment="1">
      <alignment horizontal="left"/>
    </xf>
    <xf numFmtId="0" fontId="60" fillId="0" borderId="51" xfId="0" applyFont="1" applyFill="1" applyBorder="1" applyAlignment="1">
      <alignment horizontal="left"/>
    </xf>
    <xf numFmtId="0" fontId="60" fillId="48" borderId="66" xfId="0" applyFont="1" applyFill="1" applyBorder="1" applyAlignment="1">
      <alignment horizontal="center"/>
    </xf>
    <xf numFmtId="0" fontId="60" fillId="48" borderId="47" xfId="0" applyFont="1" applyFill="1" applyBorder="1" applyAlignment="1">
      <alignment horizontal="center"/>
    </xf>
    <xf numFmtId="0" fontId="60" fillId="48" borderId="48" xfId="0" applyFont="1" applyFill="1" applyBorder="1" applyAlignment="1">
      <alignment horizontal="center"/>
    </xf>
    <xf numFmtId="0" fontId="151" fillId="0" borderId="12" xfId="0" applyFont="1" applyFill="1" applyBorder="1" applyAlignment="1">
      <alignment horizontal="center" vertical="center"/>
    </xf>
    <xf numFmtId="0" fontId="151" fillId="0" borderId="24" xfId="0" applyFont="1" applyFill="1" applyBorder="1" applyAlignment="1">
      <alignment horizontal="center" vertical="center"/>
    </xf>
    <xf numFmtId="0" fontId="113" fillId="4" borderId="85" xfId="0" applyFont="1" applyFill="1" applyBorder="1" applyAlignment="1">
      <alignment horizontal="center" vertical="center"/>
    </xf>
  </cellXfs>
  <cellStyles count="52725">
    <cellStyle name="%" xfId="52429"/>
    <cellStyle name="_BB Open PO Record 19-May-10_BB Open PO Record 02-Jun-10" xfId="52392"/>
    <cellStyle name="W_bonusL" xfId="52430"/>
    <cellStyle name="20% - Accent1" xfId="24" builtinId="30" customBuiltin="1"/>
    <cellStyle name="20% - Accent1 10" xfId="394"/>
    <cellStyle name="20% - Accent1 10 10" xfId="395"/>
    <cellStyle name="20% - Accent1 10 2" xfId="396"/>
    <cellStyle name="20% - Accent1 10 2 2" xfId="397"/>
    <cellStyle name="20% - Accent1 10 2 2 2" xfId="398"/>
    <cellStyle name="20% - Accent1 10 2 2 2 2" xfId="399"/>
    <cellStyle name="20% - Accent1 10 2 2 2 2 2" xfId="400"/>
    <cellStyle name="20% - Accent1 10 2 2 2 2 2 2" xfId="401"/>
    <cellStyle name="20% - Accent1 10 2 2 2 2 2 2 2" xfId="402"/>
    <cellStyle name="20% - Accent1 10 2 2 2 2 2 3" xfId="403"/>
    <cellStyle name="20% - Accent1 10 2 2 2 2 3" xfId="404"/>
    <cellStyle name="20% - Accent1 10 2 2 2 2 3 2" xfId="405"/>
    <cellStyle name="20% - Accent1 10 2 2 2 2 3 2 2" xfId="406"/>
    <cellStyle name="20% - Accent1 10 2 2 2 2 3 3" xfId="407"/>
    <cellStyle name="20% - Accent1 10 2 2 2 2 4" xfId="408"/>
    <cellStyle name="20% - Accent1 10 2 2 2 2 4 2" xfId="409"/>
    <cellStyle name="20% - Accent1 10 2 2 2 2 5" xfId="410"/>
    <cellStyle name="20% - Accent1 10 2 2 2 3" xfId="411"/>
    <cellStyle name="20% - Accent1 10 2 2 2 3 2" xfId="412"/>
    <cellStyle name="20% - Accent1 10 2 2 2 3 2 2" xfId="413"/>
    <cellStyle name="20% - Accent1 10 2 2 2 3 3" xfId="414"/>
    <cellStyle name="20% - Accent1 10 2 2 2 4" xfId="415"/>
    <cellStyle name="20% - Accent1 10 2 2 2 4 2" xfId="416"/>
    <cellStyle name="20% - Accent1 10 2 2 2 4 2 2" xfId="417"/>
    <cellStyle name="20% - Accent1 10 2 2 2 4 3" xfId="418"/>
    <cellStyle name="20% - Accent1 10 2 2 2 5" xfId="419"/>
    <cellStyle name="20% - Accent1 10 2 2 2 5 2" xfId="420"/>
    <cellStyle name="20% - Accent1 10 2 2 2 6" xfId="421"/>
    <cellStyle name="20% - Accent1 10 2 2 3" xfId="422"/>
    <cellStyle name="20% - Accent1 10 2 2 3 2" xfId="423"/>
    <cellStyle name="20% - Accent1 10 2 2 3 2 2" xfId="424"/>
    <cellStyle name="20% - Accent1 10 2 2 3 2 2 2" xfId="425"/>
    <cellStyle name="20% - Accent1 10 2 2 3 2 3" xfId="426"/>
    <cellStyle name="20% - Accent1 10 2 2 3 3" xfId="427"/>
    <cellStyle name="20% - Accent1 10 2 2 3 3 2" xfId="428"/>
    <cellStyle name="20% - Accent1 10 2 2 3 3 2 2" xfId="429"/>
    <cellStyle name="20% - Accent1 10 2 2 3 3 3" xfId="430"/>
    <cellStyle name="20% - Accent1 10 2 2 3 4" xfId="431"/>
    <cellStyle name="20% - Accent1 10 2 2 3 4 2" xfId="432"/>
    <cellStyle name="20% - Accent1 10 2 2 3 5" xfId="433"/>
    <cellStyle name="20% - Accent1 10 2 2 4" xfId="434"/>
    <cellStyle name="20% - Accent1 10 2 2 4 2" xfId="435"/>
    <cellStyle name="20% - Accent1 10 2 2 4 2 2" xfId="436"/>
    <cellStyle name="20% - Accent1 10 2 2 4 3" xfId="437"/>
    <cellStyle name="20% - Accent1 10 2 2 5" xfId="438"/>
    <cellStyle name="20% - Accent1 10 2 2 5 2" xfId="439"/>
    <cellStyle name="20% - Accent1 10 2 2 5 2 2" xfId="440"/>
    <cellStyle name="20% - Accent1 10 2 2 5 3" xfId="441"/>
    <cellStyle name="20% - Accent1 10 2 2 6" xfId="442"/>
    <cellStyle name="20% - Accent1 10 2 2 6 2" xfId="443"/>
    <cellStyle name="20% - Accent1 10 2 2 6 2 2" xfId="444"/>
    <cellStyle name="20% - Accent1 10 2 2 6 3" xfId="445"/>
    <cellStyle name="20% - Accent1 10 2 2 7" xfId="446"/>
    <cellStyle name="20% - Accent1 10 2 2 7 2" xfId="447"/>
    <cellStyle name="20% - Accent1 10 2 2 8" xfId="448"/>
    <cellStyle name="20% - Accent1 10 2 3" xfId="449"/>
    <cellStyle name="20% - Accent1 10 2 3 2" xfId="450"/>
    <cellStyle name="20% - Accent1 10 2 3 2 2" xfId="451"/>
    <cellStyle name="20% - Accent1 10 2 3 2 2 2" xfId="452"/>
    <cellStyle name="20% - Accent1 10 2 3 2 2 2 2" xfId="453"/>
    <cellStyle name="20% - Accent1 10 2 3 2 2 3" xfId="454"/>
    <cellStyle name="20% - Accent1 10 2 3 2 3" xfId="455"/>
    <cellStyle name="20% - Accent1 10 2 3 2 3 2" xfId="456"/>
    <cellStyle name="20% - Accent1 10 2 3 2 3 2 2" xfId="457"/>
    <cellStyle name="20% - Accent1 10 2 3 2 3 3" xfId="458"/>
    <cellStyle name="20% - Accent1 10 2 3 2 4" xfId="459"/>
    <cellStyle name="20% - Accent1 10 2 3 2 4 2" xfId="460"/>
    <cellStyle name="20% - Accent1 10 2 3 2 5" xfId="461"/>
    <cellStyle name="20% - Accent1 10 2 3 3" xfId="462"/>
    <cellStyle name="20% - Accent1 10 2 3 3 2" xfId="463"/>
    <cellStyle name="20% - Accent1 10 2 3 3 2 2" xfId="464"/>
    <cellStyle name="20% - Accent1 10 2 3 3 3" xfId="465"/>
    <cellStyle name="20% - Accent1 10 2 3 4" xfId="466"/>
    <cellStyle name="20% - Accent1 10 2 3 4 2" xfId="467"/>
    <cellStyle name="20% - Accent1 10 2 3 4 2 2" xfId="468"/>
    <cellStyle name="20% - Accent1 10 2 3 4 3" xfId="469"/>
    <cellStyle name="20% - Accent1 10 2 3 5" xfId="470"/>
    <cellStyle name="20% - Accent1 10 2 3 5 2" xfId="471"/>
    <cellStyle name="20% - Accent1 10 2 3 6" xfId="472"/>
    <cellStyle name="20% - Accent1 10 2 4" xfId="473"/>
    <cellStyle name="20% - Accent1 10 2 4 2" xfId="474"/>
    <cellStyle name="20% - Accent1 10 2 4 2 2" xfId="475"/>
    <cellStyle name="20% - Accent1 10 2 4 2 2 2" xfId="476"/>
    <cellStyle name="20% - Accent1 10 2 4 2 3" xfId="477"/>
    <cellStyle name="20% - Accent1 10 2 4 3" xfId="478"/>
    <cellStyle name="20% - Accent1 10 2 4 3 2" xfId="479"/>
    <cellStyle name="20% - Accent1 10 2 4 3 2 2" xfId="480"/>
    <cellStyle name="20% - Accent1 10 2 4 3 3" xfId="481"/>
    <cellStyle name="20% - Accent1 10 2 4 4" xfId="482"/>
    <cellStyle name="20% - Accent1 10 2 4 4 2" xfId="483"/>
    <cellStyle name="20% - Accent1 10 2 4 5" xfId="484"/>
    <cellStyle name="20% - Accent1 10 2 5" xfId="485"/>
    <cellStyle name="20% - Accent1 10 2 5 2" xfId="486"/>
    <cellStyle name="20% - Accent1 10 2 5 2 2" xfId="487"/>
    <cellStyle name="20% - Accent1 10 2 5 3" xfId="488"/>
    <cellStyle name="20% - Accent1 10 2 6" xfId="489"/>
    <cellStyle name="20% - Accent1 10 2 6 2" xfId="490"/>
    <cellStyle name="20% - Accent1 10 2 6 2 2" xfId="491"/>
    <cellStyle name="20% - Accent1 10 2 6 3" xfId="492"/>
    <cellStyle name="20% - Accent1 10 2 7" xfId="493"/>
    <cellStyle name="20% - Accent1 10 2 7 2" xfId="494"/>
    <cellStyle name="20% - Accent1 10 2 7 2 2" xfId="495"/>
    <cellStyle name="20% - Accent1 10 2 7 3" xfId="496"/>
    <cellStyle name="20% - Accent1 10 2 8" xfId="497"/>
    <cellStyle name="20% - Accent1 10 2 8 2" xfId="498"/>
    <cellStyle name="20% - Accent1 10 2 9" xfId="499"/>
    <cellStyle name="20% - Accent1 10 3" xfId="500"/>
    <cellStyle name="20% - Accent1 10 3 2" xfId="501"/>
    <cellStyle name="20% - Accent1 10 3 2 2" xfId="502"/>
    <cellStyle name="20% - Accent1 10 3 2 2 2" xfId="503"/>
    <cellStyle name="20% - Accent1 10 3 2 2 2 2" xfId="504"/>
    <cellStyle name="20% - Accent1 10 3 2 2 2 2 2" xfId="505"/>
    <cellStyle name="20% - Accent1 10 3 2 2 2 3" xfId="506"/>
    <cellStyle name="20% - Accent1 10 3 2 2 3" xfId="507"/>
    <cellStyle name="20% - Accent1 10 3 2 2 3 2" xfId="508"/>
    <cellStyle name="20% - Accent1 10 3 2 2 3 2 2" xfId="509"/>
    <cellStyle name="20% - Accent1 10 3 2 2 3 3" xfId="510"/>
    <cellStyle name="20% - Accent1 10 3 2 2 4" xfId="511"/>
    <cellStyle name="20% - Accent1 10 3 2 2 4 2" xfId="512"/>
    <cellStyle name="20% - Accent1 10 3 2 2 5" xfId="513"/>
    <cellStyle name="20% - Accent1 10 3 2 3" xfId="514"/>
    <cellStyle name="20% - Accent1 10 3 2 3 2" xfId="515"/>
    <cellStyle name="20% - Accent1 10 3 2 3 2 2" xfId="516"/>
    <cellStyle name="20% - Accent1 10 3 2 3 3" xfId="517"/>
    <cellStyle name="20% - Accent1 10 3 2 4" xfId="518"/>
    <cellStyle name="20% - Accent1 10 3 2 4 2" xfId="519"/>
    <cellStyle name="20% - Accent1 10 3 2 4 2 2" xfId="520"/>
    <cellStyle name="20% - Accent1 10 3 2 4 3" xfId="521"/>
    <cellStyle name="20% - Accent1 10 3 2 5" xfId="522"/>
    <cellStyle name="20% - Accent1 10 3 2 5 2" xfId="523"/>
    <cellStyle name="20% - Accent1 10 3 2 6" xfId="524"/>
    <cellStyle name="20% - Accent1 10 3 3" xfId="525"/>
    <cellStyle name="20% - Accent1 10 3 3 2" xfId="526"/>
    <cellStyle name="20% - Accent1 10 3 3 2 2" xfId="527"/>
    <cellStyle name="20% - Accent1 10 3 3 2 2 2" xfId="528"/>
    <cellStyle name="20% - Accent1 10 3 3 2 3" xfId="529"/>
    <cellStyle name="20% - Accent1 10 3 3 3" xfId="530"/>
    <cellStyle name="20% - Accent1 10 3 3 3 2" xfId="531"/>
    <cellStyle name="20% - Accent1 10 3 3 3 2 2" xfId="532"/>
    <cellStyle name="20% - Accent1 10 3 3 3 3" xfId="533"/>
    <cellStyle name="20% - Accent1 10 3 3 4" xfId="534"/>
    <cellStyle name="20% - Accent1 10 3 3 4 2" xfId="535"/>
    <cellStyle name="20% - Accent1 10 3 3 5" xfId="536"/>
    <cellStyle name="20% - Accent1 10 3 4" xfId="537"/>
    <cellStyle name="20% - Accent1 10 3 4 2" xfId="538"/>
    <cellStyle name="20% - Accent1 10 3 4 2 2" xfId="539"/>
    <cellStyle name="20% - Accent1 10 3 4 3" xfId="540"/>
    <cellStyle name="20% - Accent1 10 3 5" xfId="541"/>
    <cellStyle name="20% - Accent1 10 3 5 2" xfId="542"/>
    <cellStyle name="20% - Accent1 10 3 5 2 2" xfId="543"/>
    <cellStyle name="20% - Accent1 10 3 5 3" xfId="544"/>
    <cellStyle name="20% - Accent1 10 3 6" xfId="545"/>
    <cellStyle name="20% - Accent1 10 3 6 2" xfId="546"/>
    <cellStyle name="20% - Accent1 10 3 6 2 2" xfId="547"/>
    <cellStyle name="20% - Accent1 10 3 6 3" xfId="548"/>
    <cellStyle name="20% - Accent1 10 3 7" xfId="549"/>
    <cellStyle name="20% - Accent1 10 3 7 2" xfId="550"/>
    <cellStyle name="20% - Accent1 10 3 8" xfId="551"/>
    <cellStyle name="20% - Accent1 10 4" xfId="552"/>
    <cellStyle name="20% - Accent1 10 4 2" xfId="553"/>
    <cellStyle name="20% - Accent1 10 4 2 2" xfId="554"/>
    <cellStyle name="20% - Accent1 10 4 2 2 2" xfId="555"/>
    <cellStyle name="20% - Accent1 10 4 2 2 2 2" xfId="556"/>
    <cellStyle name="20% - Accent1 10 4 2 2 3" xfId="557"/>
    <cellStyle name="20% - Accent1 10 4 2 3" xfId="558"/>
    <cellStyle name="20% - Accent1 10 4 2 3 2" xfId="559"/>
    <cellStyle name="20% - Accent1 10 4 2 3 2 2" xfId="560"/>
    <cellStyle name="20% - Accent1 10 4 2 3 3" xfId="561"/>
    <cellStyle name="20% - Accent1 10 4 2 4" xfId="562"/>
    <cellStyle name="20% - Accent1 10 4 2 4 2" xfId="563"/>
    <cellStyle name="20% - Accent1 10 4 2 5" xfId="564"/>
    <cellStyle name="20% - Accent1 10 4 3" xfId="565"/>
    <cellStyle name="20% - Accent1 10 4 3 2" xfId="566"/>
    <cellStyle name="20% - Accent1 10 4 3 2 2" xfId="567"/>
    <cellStyle name="20% - Accent1 10 4 3 3" xfId="568"/>
    <cellStyle name="20% - Accent1 10 4 4" xfId="569"/>
    <cellStyle name="20% - Accent1 10 4 4 2" xfId="570"/>
    <cellStyle name="20% - Accent1 10 4 4 2 2" xfId="571"/>
    <cellStyle name="20% - Accent1 10 4 4 3" xfId="572"/>
    <cellStyle name="20% - Accent1 10 4 5" xfId="573"/>
    <cellStyle name="20% - Accent1 10 4 5 2" xfId="574"/>
    <cellStyle name="20% - Accent1 10 4 6" xfId="575"/>
    <cellStyle name="20% - Accent1 10 5" xfId="576"/>
    <cellStyle name="20% - Accent1 10 5 2" xfId="577"/>
    <cellStyle name="20% - Accent1 10 5 2 2" xfId="578"/>
    <cellStyle name="20% - Accent1 10 5 2 2 2" xfId="579"/>
    <cellStyle name="20% - Accent1 10 5 2 3" xfId="580"/>
    <cellStyle name="20% - Accent1 10 5 3" xfId="581"/>
    <cellStyle name="20% - Accent1 10 5 3 2" xfId="582"/>
    <cellStyle name="20% - Accent1 10 5 3 2 2" xfId="583"/>
    <cellStyle name="20% - Accent1 10 5 3 3" xfId="584"/>
    <cellStyle name="20% - Accent1 10 5 4" xfId="585"/>
    <cellStyle name="20% - Accent1 10 5 4 2" xfId="586"/>
    <cellStyle name="20% - Accent1 10 5 5" xfId="587"/>
    <cellStyle name="20% - Accent1 10 6" xfId="588"/>
    <cellStyle name="20% - Accent1 10 6 2" xfId="589"/>
    <cellStyle name="20% - Accent1 10 6 2 2" xfId="590"/>
    <cellStyle name="20% - Accent1 10 6 3" xfId="591"/>
    <cellStyle name="20% - Accent1 10 7" xfId="592"/>
    <cellStyle name="20% - Accent1 10 7 2" xfId="593"/>
    <cellStyle name="20% - Accent1 10 7 2 2" xfId="594"/>
    <cellStyle name="20% - Accent1 10 7 3" xfId="595"/>
    <cellStyle name="20% - Accent1 10 8" xfId="596"/>
    <cellStyle name="20% - Accent1 10 8 2" xfId="597"/>
    <cellStyle name="20% - Accent1 10 8 2 2" xfId="598"/>
    <cellStyle name="20% - Accent1 10 8 3" xfId="599"/>
    <cellStyle name="20% - Accent1 10 9" xfId="600"/>
    <cellStyle name="20% - Accent1 10 9 2" xfId="601"/>
    <cellStyle name="20% - Accent1 100" xfId="602"/>
    <cellStyle name="20% - Accent1 101" xfId="603"/>
    <cellStyle name="20% - Accent1 102" xfId="604"/>
    <cellStyle name="20% - Accent1 103" xfId="605"/>
    <cellStyle name="20% - Accent1 104" xfId="606"/>
    <cellStyle name="20% - Accent1 105" xfId="607"/>
    <cellStyle name="20% - Accent1 106" xfId="608"/>
    <cellStyle name="20% - Accent1 107" xfId="609"/>
    <cellStyle name="20% - Accent1 108" xfId="610"/>
    <cellStyle name="20% - Accent1 109" xfId="611"/>
    <cellStyle name="20% - Accent1 11" xfId="612"/>
    <cellStyle name="20% - Accent1 11 10" xfId="613"/>
    <cellStyle name="20% - Accent1 11 2" xfId="614"/>
    <cellStyle name="20% - Accent1 11 2 2" xfId="615"/>
    <cellStyle name="20% - Accent1 11 2 2 2" xfId="616"/>
    <cellStyle name="20% - Accent1 11 2 2 2 2" xfId="617"/>
    <cellStyle name="20% - Accent1 11 2 2 2 2 2" xfId="618"/>
    <cellStyle name="20% - Accent1 11 2 2 2 2 2 2" xfId="619"/>
    <cellStyle name="20% - Accent1 11 2 2 2 2 2 2 2" xfId="620"/>
    <cellStyle name="20% - Accent1 11 2 2 2 2 2 3" xfId="621"/>
    <cellStyle name="20% - Accent1 11 2 2 2 2 3" xfId="622"/>
    <cellStyle name="20% - Accent1 11 2 2 2 2 3 2" xfId="623"/>
    <cellStyle name="20% - Accent1 11 2 2 2 2 3 2 2" xfId="624"/>
    <cellStyle name="20% - Accent1 11 2 2 2 2 3 3" xfId="625"/>
    <cellStyle name="20% - Accent1 11 2 2 2 2 4" xfId="626"/>
    <cellStyle name="20% - Accent1 11 2 2 2 2 4 2" xfId="627"/>
    <cellStyle name="20% - Accent1 11 2 2 2 2 5" xfId="628"/>
    <cellStyle name="20% - Accent1 11 2 2 2 3" xfId="629"/>
    <cellStyle name="20% - Accent1 11 2 2 2 3 2" xfId="630"/>
    <cellStyle name="20% - Accent1 11 2 2 2 3 2 2" xfId="631"/>
    <cellStyle name="20% - Accent1 11 2 2 2 3 3" xfId="632"/>
    <cellStyle name="20% - Accent1 11 2 2 2 4" xfId="633"/>
    <cellStyle name="20% - Accent1 11 2 2 2 4 2" xfId="634"/>
    <cellStyle name="20% - Accent1 11 2 2 2 4 2 2" xfId="635"/>
    <cellStyle name="20% - Accent1 11 2 2 2 4 3" xfId="636"/>
    <cellStyle name="20% - Accent1 11 2 2 2 5" xfId="637"/>
    <cellStyle name="20% - Accent1 11 2 2 2 5 2" xfId="638"/>
    <cellStyle name="20% - Accent1 11 2 2 2 6" xfId="639"/>
    <cellStyle name="20% - Accent1 11 2 2 3" xfId="640"/>
    <cellStyle name="20% - Accent1 11 2 2 3 2" xfId="641"/>
    <cellStyle name="20% - Accent1 11 2 2 3 2 2" xfId="642"/>
    <cellStyle name="20% - Accent1 11 2 2 3 2 2 2" xfId="643"/>
    <cellStyle name="20% - Accent1 11 2 2 3 2 3" xfId="644"/>
    <cellStyle name="20% - Accent1 11 2 2 3 3" xfId="645"/>
    <cellStyle name="20% - Accent1 11 2 2 3 3 2" xfId="646"/>
    <cellStyle name="20% - Accent1 11 2 2 3 3 2 2" xfId="647"/>
    <cellStyle name="20% - Accent1 11 2 2 3 3 3" xfId="648"/>
    <cellStyle name="20% - Accent1 11 2 2 3 4" xfId="649"/>
    <cellStyle name="20% - Accent1 11 2 2 3 4 2" xfId="650"/>
    <cellStyle name="20% - Accent1 11 2 2 3 5" xfId="651"/>
    <cellStyle name="20% - Accent1 11 2 2 4" xfId="652"/>
    <cellStyle name="20% - Accent1 11 2 2 4 2" xfId="653"/>
    <cellStyle name="20% - Accent1 11 2 2 4 2 2" xfId="654"/>
    <cellStyle name="20% - Accent1 11 2 2 4 3" xfId="655"/>
    <cellStyle name="20% - Accent1 11 2 2 5" xfId="656"/>
    <cellStyle name="20% - Accent1 11 2 2 5 2" xfId="657"/>
    <cellStyle name="20% - Accent1 11 2 2 5 2 2" xfId="658"/>
    <cellStyle name="20% - Accent1 11 2 2 5 3" xfId="659"/>
    <cellStyle name="20% - Accent1 11 2 2 6" xfId="660"/>
    <cellStyle name="20% - Accent1 11 2 2 6 2" xfId="661"/>
    <cellStyle name="20% - Accent1 11 2 2 6 2 2" xfId="662"/>
    <cellStyle name="20% - Accent1 11 2 2 6 3" xfId="663"/>
    <cellStyle name="20% - Accent1 11 2 2 7" xfId="664"/>
    <cellStyle name="20% - Accent1 11 2 2 7 2" xfId="665"/>
    <cellStyle name="20% - Accent1 11 2 2 8" xfId="666"/>
    <cellStyle name="20% - Accent1 11 2 3" xfId="667"/>
    <cellStyle name="20% - Accent1 11 2 3 2" xfId="668"/>
    <cellStyle name="20% - Accent1 11 2 3 2 2" xfId="669"/>
    <cellStyle name="20% - Accent1 11 2 3 2 2 2" xfId="670"/>
    <cellStyle name="20% - Accent1 11 2 3 2 2 2 2" xfId="671"/>
    <cellStyle name="20% - Accent1 11 2 3 2 2 3" xfId="672"/>
    <cellStyle name="20% - Accent1 11 2 3 2 3" xfId="673"/>
    <cellStyle name="20% - Accent1 11 2 3 2 3 2" xfId="674"/>
    <cellStyle name="20% - Accent1 11 2 3 2 3 2 2" xfId="675"/>
    <cellStyle name="20% - Accent1 11 2 3 2 3 3" xfId="676"/>
    <cellStyle name="20% - Accent1 11 2 3 2 4" xfId="677"/>
    <cellStyle name="20% - Accent1 11 2 3 2 4 2" xfId="678"/>
    <cellStyle name="20% - Accent1 11 2 3 2 5" xfId="679"/>
    <cellStyle name="20% - Accent1 11 2 3 3" xfId="680"/>
    <cellStyle name="20% - Accent1 11 2 3 3 2" xfId="681"/>
    <cellStyle name="20% - Accent1 11 2 3 3 2 2" xfId="682"/>
    <cellStyle name="20% - Accent1 11 2 3 3 3" xfId="683"/>
    <cellStyle name="20% - Accent1 11 2 3 4" xfId="684"/>
    <cellStyle name="20% - Accent1 11 2 3 4 2" xfId="685"/>
    <cellStyle name="20% - Accent1 11 2 3 4 2 2" xfId="686"/>
    <cellStyle name="20% - Accent1 11 2 3 4 3" xfId="687"/>
    <cellStyle name="20% - Accent1 11 2 3 5" xfId="688"/>
    <cellStyle name="20% - Accent1 11 2 3 5 2" xfId="689"/>
    <cellStyle name="20% - Accent1 11 2 3 6" xfId="690"/>
    <cellStyle name="20% - Accent1 11 2 4" xfId="691"/>
    <cellStyle name="20% - Accent1 11 2 4 2" xfId="692"/>
    <cellStyle name="20% - Accent1 11 2 4 2 2" xfId="693"/>
    <cellStyle name="20% - Accent1 11 2 4 2 2 2" xfId="694"/>
    <cellStyle name="20% - Accent1 11 2 4 2 3" xfId="695"/>
    <cellStyle name="20% - Accent1 11 2 4 3" xfId="696"/>
    <cellStyle name="20% - Accent1 11 2 4 3 2" xfId="697"/>
    <cellStyle name="20% - Accent1 11 2 4 3 2 2" xfId="698"/>
    <cellStyle name="20% - Accent1 11 2 4 3 3" xfId="699"/>
    <cellStyle name="20% - Accent1 11 2 4 4" xfId="700"/>
    <cellStyle name="20% - Accent1 11 2 4 4 2" xfId="701"/>
    <cellStyle name="20% - Accent1 11 2 4 5" xfId="702"/>
    <cellStyle name="20% - Accent1 11 2 5" xfId="703"/>
    <cellStyle name="20% - Accent1 11 2 5 2" xfId="704"/>
    <cellStyle name="20% - Accent1 11 2 5 2 2" xfId="705"/>
    <cellStyle name="20% - Accent1 11 2 5 3" xfId="706"/>
    <cellStyle name="20% - Accent1 11 2 6" xfId="707"/>
    <cellStyle name="20% - Accent1 11 2 6 2" xfId="708"/>
    <cellStyle name="20% - Accent1 11 2 6 2 2" xfId="709"/>
    <cellStyle name="20% - Accent1 11 2 6 3" xfId="710"/>
    <cellStyle name="20% - Accent1 11 2 7" xfId="711"/>
    <cellStyle name="20% - Accent1 11 2 7 2" xfId="712"/>
    <cellStyle name="20% - Accent1 11 2 7 2 2" xfId="713"/>
    <cellStyle name="20% - Accent1 11 2 7 3" xfId="714"/>
    <cellStyle name="20% - Accent1 11 2 8" xfId="715"/>
    <cellStyle name="20% - Accent1 11 2 8 2" xfId="716"/>
    <cellStyle name="20% - Accent1 11 2 9" xfId="717"/>
    <cellStyle name="20% - Accent1 11 3" xfId="718"/>
    <cellStyle name="20% - Accent1 11 3 2" xfId="719"/>
    <cellStyle name="20% - Accent1 11 3 2 2" xfId="720"/>
    <cellStyle name="20% - Accent1 11 3 2 2 2" xfId="721"/>
    <cellStyle name="20% - Accent1 11 3 2 2 2 2" xfId="722"/>
    <cellStyle name="20% - Accent1 11 3 2 2 2 2 2" xfId="723"/>
    <cellStyle name="20% - Accent1 11 3 2 2 2 3" xfId="724"/>
    <cellStyle name="20% - Accent1 11 3 2 2 3" xfId="725"/>
    <cellStyle name="20% - Accent1 11 3 2 2 3 2" xfId="726"/>
    <cellStyle name="20% - Accent1 11 3 2 2 3 2 2" xfId="727"/>
    <cellStyle name="20% - Accent1 11 3 2 2 3 3" xfId="728"/>
    <cellStyle name="20% - Accent1 11 3 2 2 4" xfId="729"/>
    <cellStyle name="20% - Accent1 11 3 2 2 4 2" xfId="730"/>
    <cellStyle name="20% - Accent1 11 3 2 2 5" xfId="731"/>
    <cellStyle name="20% - Accent1 11 3 2 3" xfId="732"/>
    <cellStyle name="20% - Accent1 11 3 2 3 2" xfId="733"/>
    <cellStyle name="20% - Accent1 11 3 2 3 2 2" xfId="734"/>
    <cellStyle name="20% - Accent1 11 3 2 3 3" xfId="735"/>
    <cellStyle name="20% - Accent1 11 3 2 4" xfId="736"/>
    <cellStyle name="20% - Accent1 11 3 2 4 2" xfId="737"/>
    <cellStyle name="20% - Accent1 11 3 2 4 2 2" xfId="738"/>
    <cellStyle name="20% - Accent1 11 3 2 4 3" xfId="739"/>
    <cellStyle name="20% - Accent1 11 3 2 5" xfId="740"/>
    <cellStyle name="20% - Accent1 11 3 2 5 2" xfId="741"/>
    <cellStyle name="20% - Accent1 11 3 2 6" xfId="742"/>
    <cellStyle name="20% - Accent1 11 3 3" xfId="743"/>
    <cellStyle name="20% - Accent1 11 3 3 2" xfId="744"/>
    <cellStyle name="20% - Accent1 11 3 3 2 2" xfId="745"/>
    <cellStyle name="20% - Accent1 11 3 3 2 2 2" xfId="746"/>
    <cellStyle name="20% - Accent1 11 3 3 2 3" xfId="747"/>
    <cellStyle name="20% - Accent1 11 3 3 3" xfId="748"/>
    <cellStyle name="20% - Accent1 11 3 3 3 2" xfId="749"/>
    <cellStyle name="20% - Accent1 11 3 3 3 2 2" xfId="750"/>
    <cellStyle name="20% - Accent1 11 3 3 3 3" xfId="751"/>
    <cellStyle name="20% - Accent1 11 3 3 4" xfId="752"/>
    <cellStyle name="20% - Accent1 11 3 3 4 2" xfId="753"/>
    <cellStyle name="20% - Accent1 11 3 3 5" xfId="754"/>
    <cellStyle name="20% - Accent1 11 3 4" xfId="755"/>
    <cellStyle name="20% - Accent1 11 3 4 2" xfId="756"/>
    <cellStyle name="20% - Accent1 11 3 4 2 2" xfId="757"/>
    <cellStyle name="20% - Accent1 11 3 4 3" xfId="758"/>
    <cellStyle name="20% - Accent1 11 3 5" xfId="759"/>
    <cellStyle name="20% - Accent1 11 3 5 2" xfId="760"/>
    <cellStyle name="20% - Accent1 11 3 5 2 2" xfId="761"/>
    <cellStyle name="20% - Accent1 11 3 5 3" xfId="762"/>
    <cellStyle name="20% - Accent1 11 3 6" xfId="763"/>
    <cellStyle name="20% - Accent1 11 3 6 2" xfId="764"/>
    <cellStyle name="20% - Accent1 11 3 6 2 2" xfId="765"/>
    <cellStyle name="20% - Accent1 11 3 6 3" xfId="766"/>
    <cellStyle name="20% - Accent1 11 3 7" xfId="767"/>
    <cellStyle name="20% - Accent1 11 3 7 2" xfId="768"/>
    <cellStyle name="20% - Accent1 11 3 8" xfId="769"/>
    <cellStyle name="20% - Accent1 11 4" xfId="770"/>
    <cellStyle name="20% - Accent1 11 4 2" xfId="771"/>
    <cellStyle name="20% - Accent1 11 4 2 2" xfId="772"/>
    <cellStyle name="20% - Accent1 11 4 2 2 2" xfId="773"/>
    <cellStyle name="20% - Accent1 11 4 2 2 2 2" xfId="774"/>
    <cellStyle name="20% - Accent1 11 4 2 2 3" xfId="775"/>
    <cellStyle name="20% - Accent1 11 4 2 3" xfId="776"/>
    <cellStyle name="20% - Accent1 11 4 2 3 2" xfId="777"/>
    <cellStyle name="20% - Accent1 11 4 2 3 2 2" xfId="778"/>
    <cellStyle name="20% - Accent1 11 4 2 3 3" xfId="779"/>
    <cellStyle name="20% - Accent1 11 4 2 4" xfId="780"/>
    <cellStyle name="20% - Accent1 11 4 2 4 2" xfId="781"/>
    <cellStyle name="20% - Accent1 11 4 2 5" xfId="782"/>
    <cellStyle name="20% - Accent1 11 4 3" xfId="783"/>
    <cellStyle name="20% - Accent1 11 4 3 2" xfId="784"/>
    <cellStyle name="20% - Accent1 11 4 3 2 2" xfId="785"/>
    <cellStyle name="20% - Accent1 11 4 3 3" xfId="786"/>
    <cellStyle name="20% - Accent1 11 4 4" xfId="787"/>
    <cellStyle name="20% - Accent1 11 4 4 2" xfId="788"/>
    <cellStyle name="20% - Accent1 11 4 4 2 2" xfId="789"/>
    <cellStyle name="20% - Accent1 11 4 4 3" xfId="790"/>
    <cellStyle name="20% - Accent1 11 4 5" xfId="791"/>
    <cellStyle name="20% - Accent1 11 4 5 2" xfId="792"/>
    <cellStyle name="20% - Accent1 11 4 6" xfId="793"/>
    <cellStyle name="20% - Accent1 11 5" xfId="794"/>
    <cellStyle name="20% - Accent1 11 5 2" xfId="795"/>
    <cellStyle name="20% - Accent1 11 5 2 2" xfId="796"/>
    <cellStyle name="20% - Accent1 11 5 2 2 2" xfId="797"/>
    <cellStyle name="20% - Accent1 11 5 2 3" xfId="798"/>
    <cellStyle name="20% - Accent1 11 5 3" xfId="799"/>
    <cellStyle name="20% - Accent1 11 5 3 2" xfId="800"/>
    <cellStyle name="20% - Accent1 11 5 3 2 2" xfId="801"/>
    <cellStyle name="20% - Accent1 11 5 3 3" xfId="802"/>
    <cellStyle name="20% - Accent1 11 5 4" xfId="803"/>
    <cellStyle name="20% - Accent1 11 5 4 2" xfId="804"/>
    <cellStyle name="20% - Accent1 11 5 5" xfId="805"/>
    <cellStyle name="20% - Accent1 11 6" xfId="806"/>
    <cellStyle name="20% - Accent1 11 6 2" xfId="807"/>
    <cellStyle name="20% - Accent1 11 6 2 2" xfId="808"/>
    <cellStyle name="20% - Accent1 11 6 3" xfId="809"/>
    <cellStyle name="20% - Accent1 11 7" xfId="810"/>
    <cellStyle name="20% - Accent1 11 7 2" xfId="811"/>
    <cellStyle name="20% - Accent1 11 7 2 2" xfId="812"/>
    <cellStyle name="20% - Accent1 11 7 3" xfId="813"/>
    <cellStyle name="20% - Accent1 11 8" xfId="814"/>
    <cellStyle name="20% - Accent1 11 8 2" xfId="815"/>
    <cellStyle name="20% - Accent1 11 8 2 2" xfId="816"/>
    <cellStyle name="20% - Accent1 11 8 3" xfId="817"/>
    <cellStyle name="20% - Accent1 11 9" xfId="818"/>
    <cellStyle name="20% - Accent1 11 9 2" xfId="819"/>
    <cellStyle name="20% - Accent1 110" xfId="820"/>
    <cellStyle name="20% - Accent1 111" xfId="821"/>
    <cellStyle name="20% - Accent1 112" xfId="822"/>
    <cellStyle name="20% - Accent1 113" xfId="823"/>
    <cellStyle name="20% - Accent1 114" xfId="824"/>
    <cellStyle name="20% - Accent1 115" xfId="825"/>
    <cellStyle name="20% - Accent1 116" xfId="826"/>
    <cellStyle name="20% - Accent1 117" xfId="827"/>
    <cellStyle name="20% - Accent1 118" xfId="828"/>
    <cellStyle name="20% - Accent1 119" xfId="829"/>
    <cellStyle name="20% - Accent1 12" xfId="830"/>
    <cellStyle name="20% - Accent1 12 10" xfId="831"/>
    <cellStyle name="20% - Accent1 12 2" xfId="832"/>
    <cellStyle name="20% - Accent1 12 2 2" xfId="833"/>
    <cellStyle name="20% - Accent1 12 2 2 2" xfId="834"/>
    <cellStyle name="20% - Accent1 12 2 2 2 2" xfId="835"/>
    <cellStyle name="20% - Accent1 12 2 2 2 2 2" xfId="836"/>
    <cellStyle name="20% - Accent1 12 2 2 2 2 2 2" xfId="837"/>
    <cellStyle name="20% - Accent1 12 2 2 2 2 2 2 2" xfId="838"/>
    <cellStyle name="20% - Accent1 12 2 2 2 2 2 3" xfId="839"/>
    <cellStyle name="20% - Accent1 12 2 2 2 2 3" xfId="840"/>
    <cellStyle name="20% - Accent1 12 2 2 2 2 3 2" xfId="841"/>
    <cellStyle name="20% - Accent1 12 2 2 2 2 3 2 2" xfId="842"/>
    <cellStyle name="20% - Accent1 12 2 2 2 2 3 3" xfId="843"/>
    <cellStyle name="20% - Accent1 12 2 2 2 2 4" xfId="844"/>
    <cellStyle name="20% - Accent1 12 2 2 2 2 4 2" xfId="845"/>
    <cellStyle name="20% - Accent1 12 2 2 2 2 5" xfId="846"/>
    <cellStyle name="20% - Accent1 12 2 2 2 3" xfId="847"/>
    <cellStyle name="20% - Accent1 12 2 2 2 3 2" xfId="848"/>
    <cellStyle name="20% - Accent1 12 2 2 2 3 2 2" xfId="849"/>
    <cellStyle name="20% - Accent1 12 2 2 2 3 3" xfId="850"/>
    <cellStyle name="20% - Accent1 12 2 2 2 4" xfId="851"/>
    <cellStyle name="20% - Accent1 12 2 2 2 4 2" xfId="852"/>
    <cellStyle name="20% - Accent1 12 2 2 2 4 2 2" xfId="853"/>
    <cellStyle name="20% - Accent1 12 2 2 2 4 3" xfId="854"/>
    <cellStyle name="20% - Accent1 12 2 2 2 5" xfId="855"/>
    <cellStyle name="20% - Accent1 12 2 2 2 5 2" xfId="856"/>
    <cellStyle name="20% - Accent1 12 2 2 2 6" xfId="857"/>
    <cellStyle name="20% - Accent1 12 2 2 3" xfId="858"/>
    <cellStyle name="20% - Accent1 12 2 2 3 2" xfId="859"/>
    <cellStyle name="20% - Accent1 12 2 2 3 2 2" xfId="860"/>
    <cellStyle name="20% - Accent1 12 2 2 3 2 2 2" xfId="861"/>
    <cellStyle name="20% - Accent1 12 2 2 3 2 3" xfId="862"/>
    <cellStyle name="20% - Accent1 12 2 2 3 3" xfId="863"/>
    <cellStyle name="20% - Accent1 12 2 2 3 3 2" xfId="864"/>
    <cellStyle name="20% - Accent1 12 2 2 3 3 2 2" xfId="865"/>
    <cellStyle name="20% - Accent1 12 2 2 3 3 3" xfId="866"/>
    <cellStyle name="20% - Accent1 12 2 2 3 4" xfId="867"/>
    <cellStyle name="20% - Accent1 12 2 2 3 4 2" xfId="868"/>
    <cellStyle name="20% - Accent1 12 2 2 3 5" xfId="869"/>
    <cellStyle name="20% - Accent1 12 2 2 4" xfId="870"/>
    <cellStyle name="20% - Accent1 12 2 2 4 2" xfId="871"/>
    <cellStyle name="20% - Accent1 12 2 2 4 2 2" xfId="872"/>
    <cellStyle name="20% - Accent1 12 2 2 4 3" xfId="873"/>
    <cellStyle name="20% - Accent1 12 2 2 5" xfId="874"/>
    <cellStyle name="20% - Accent1 12 2 2 5 2" xfId="875"/>
    <cellStyle name="20% - Accent1 12 2 2 5 2 2" xfId="876"/>
    <cellStyle name="20% - Accent1 12 2 2 5 3" xfId="877"/>
    <cellStyle name="20% - Accent1 12 2 2 6" xfId="878"/>
    <cellStyle name="20% - Accent1 12 2 2 6 2" xfId="879"/>
    <cellStyle name="20% - Accent1 12 2 2 6 2 2" xfId="880"/>
    <cellStyle name="20% - Accent1 12 2 2 6 3" xfId="881"/>
    <cellStyle name="20% - Accent1 12 2 2 7" xfId="882"/>
    <cellStyle name="20% - Accent1 12 2 2 7 2" xfId="883"/>
    <cellStyle name="20% - Accent1 12 2 2 8" xfId="884"/>
    <cellStyle name="20% - Accent1 12 2 3" xfId="885"/>
    <cellStyle name="20% - Accent1 12 2 3 2" xfId="886"/>
    <cellStyle name="20% - Accent1 12 2 3 2 2" xfId="887"/>
    <cellStyle name="20% - Accent1 12 2 3 2 2 2" xfId="888"/>
    <cellStyle name="20% - Accent1 12 2 3 2 2 2 2" xfId="889"/>
    <cellStyle name="20% - Accent1 12 2 3 2 2 3" xfId="890"/>
    <cellStyle name="20% - Accent1 12 2 3 2 3" xfId="891"/>
    <cellStyle name="20% - Accent1 12 2 3 2 3 2" xfId="892"/>
    <cellStyle name="20% - Accent1 12 2 3 2 3 2 2" xfId="893"/>
    <cellStyle name="20% - Accent1 12 2 3 2 3 3" xfId="894"/>
    <cellStyle name="20% - Accent1 12 2 3 2 4" xfId="895"/>
    <cellStyle name="20% - Accent1 12 2 3 2 4 2" xfId="896"/>
    <cellStyle name="20% - Accent1 12 2 3 2 5" xfId="897"/>
    <cellStyle name="20% - Accent1 12 2 3 3" xfId="898"/>
    <cellStyle name="20% - Accent1 12 2 3 3 2" xfId="899"/>
    <cellStyle name="20% - Accent1 12 2 3 3 2 2" xfId="900"/>
    <cellStyle name="20% - Accent1 12 2 3 3 3" xfId="901"/>
    <cellStyle name="20% - Accent1 12 2 3 4" xfId="902"/>
    <cellStyle name="20% - Accent1 12 2 3 4 2" xfId="903"/>
    <cellStyle name="20% - Accent1 12 2 3 4 2 2" xfId="904"/>
    <cellStyle name="20% - Accent1 12 2 3 4 3" xfId="905"/>
    <cellStyle name="20% - Accent1 12 2 3 5" xfId="906"/>
    <cellStyle name="20% - Accent1 12 2 3 5 2" xfId="907"/>
    <cellStyle name="20% - Accent1 12 2 3 6" xfId="908"/>
    <cellStyle name="20% - Accent1 12 2 4" xfId="909"/>
    <cellStyle name="20% - Accent1 12 2 4 2" xfId="910"/>
    <cellStyle name="20% - Accent1 12 2 4 2 2" xfId="911"/>
    <cellStyle name="20% - Accent1 12 2 4 2 2 2" xfId="912"/>
    <cellStyle name="20% - Accent1 12 2 4 2 3" xfId="913"/>
    <cellStyle name="20% - Accent1 12 2 4 3" xfId="914"/>
    <cellStyle name="20% - Accent1 12 2 4 3 2" xfId="915"/>
    <cellStyle name="20% - Accent1 12 2 4 3 2 2" xfId="916"/>
    <cellStyle name="20% - Accent1 12 2 4 3 3" xfId="917"/>
    <cellStyle name="20% - Accent1 12 2 4 4" xfId="918"/>
    <cellStyle name="20% - Accent1 12 2 4 4 2" xfId="919"/>
    <cellStyle name="20% - Accent1 12 2 4 5" xfId="920"/>
    <cellStyle name="20% - Accent1 12 2 5" xfId="921"/>
    <cellStyle name="20% - Accent1 12 2 5 2" xfId="922"/>
    <cellStyle name="20% - Accent1 12 2 5 2 2" xfId="923"/>
    <cellStyle name="20% - Accent1 12 2 5 3" xfId="924"/>
    <cellStyle name="20% - Accent1 12 2 6" xfId="925"/>
    <cellStyle name="20% - Accent1 12 2 6 2" xfId="926"/>
    <cellStyle name="20% - Accent1 12 2 6 2 2" xfId="927"/>
    <cellStyle name="20% - Accent1 12 2 6 3" xfId="928"/>
    <cellStyle name="20% - Accent1 12 2 7" xfId="929"/>
    <cellStyle name="20% - Accent1 12 2 7 2" xfId="930"/>
    <cellStyle name="20% - Accent1 12 2 7 2 2" xfId="931"/>
    <cellStyle name="20% - Accent1 12 2 7 3" xfId="932"/>
    <cellStyle name="20% - Accent1 12 2 8" xfId="933"/>
    <cellStyle name="20% - Accent1 12 2 8 2" xfId="934"/>
    <cellStyle name="20% - Accent1 12 2 9" xfId="935"/>
    <cellStyle name="20% - Accent1 12 3" xfId="936"/>
    <cellStyle name="20% - Accent1 12 3 2" xfId="937"/>
    <cellStyle name="20% - Accent1 12 3 2 2" xfId="938"/>
    <cellStyle name="20% - Accent1 12 3 2 2 2" xfId="939"/>
    <cellStyle name="20% - Accent1 12 3 2 2 2 2" xfId="940"/>
    <cellStyle name="20% - Accent1 12 3 2 2 2 2 2" xfId="941"/>
    <cellStyle name="20% - Accent1 12 3 2 2 2 3" xfId="942"/>
    <cellStyle name="20% - Accent1 12 3 2 2 3" xfId="943"/>
    <cellStyle name="20% - Accent1 12 3 2 2 3 2" xfId="944"/>
    <cellStyle name="20% - Accent1 12 3 2 2 3 2 2" xfId="945"/>
    <cellStyle name="20% - Accent1 12 3 2 2 3 3" xfId="946"/>
    <cellStyle name="20% - Accent1 12 3 2 2 4" xfId="947"/>
    <cellStyle name="20% - Accent1 12 3 2 2 4 2" xfId="948"/>
    <cellStyle name="20% - Accent1 12 3 2 2 5" xfId="949"/>
    <cellStyle name="20% - Accent1 12 3 2 3" xfId="950"/>
    <cellStyle name="20% - Accent1 12 3 2 3 2" xfId="951"/>
    <cellStyle name="20% - Accent1 12 3 2 3 2 2" xfId="952"/>
    <cellStyle name="20% - Accent1 12 3 2 3 3" xfId="953"/>
    <cellStyle name="20% - Accent1 12 3 2 4" xfId="954"/>
    <cellStyle name="20% - Accent1 12 3 2 4 2" xfId="955"/>
    <cellStyle name="20% - Accent1 12 3 2 4 2 2" xfId="956"/>
    <cellStyle name="20% - Accent1 12 3 2 4 3" xfId="957"/>
    <cellStyle name="20% - Accent1 12 3 2 5" xfId="958"/>
    <cellStyle name="20% - Accent1 12 3 2 5 2" xfId="959"/>
    <cellStyle name="20% - Accent1 12 3 2 6" xfId="960"/>
    <cellStyle name="20% - Accent1 12 3 3" xfId="961"/>
    <cellStyle name="20% - Accent1 12 3 3 2" xfId="962"/>
    <cellStyle name="20% - Accent1 12 3 3 2 2" xfId="963"/>
    <cellStyle name="20% - Accent1 12 3 3 2 2 2" xfId="964"/>
    <cellStyle name="20% - Accent1 12 3 3 2 3" xfId="965"/>
    <cellStyle name="20% - Accent1 12 3 3 3" xfId="966"/>
    <cellStyle name="20% - Accent1 12 3 3 3 2" xfId="967"/>
    <cellStyle name="20% - Accent1 12 3 3 3 2 2" xfId="968"/>
    <cellStyle name="20% - Accent1 12 3 3 3 3" xfId="969"/>
    <cellStyle name="20% - Accent1 12 3 3 4" xfId="970"/>
    <cellStyle name="20% - Accent1 12 3 3 4 2" xfId="971"/>
    <cellStyle name="20% - Accent1 12 3 3 5" xfId="972"/>
    <cellStyle name="20% - Accent1 12 3 4" xfId="973"/>
    <cellStyle name="20% - Accent1 12 3 4 2" xfId="974"/>
    <cellStyle name="20% - Accent1 12 3 4 2 2" xfId="975"/>
    <cellStyle name="20% - Accent1 12 3 4 3" xfId="976"/>
    <cellStyle name="20% - Accent1 12 3 5" xfId="977"/>
    <cellStyle name="20% - Accent1 12 3 5 2" xfId="978"/>
    <cellStyle name="20% - Accent1 12 3 5 2 2" xfId="979"/>
    <cellStyle name="20% - Accent1 12 3 5 3" xfId="980"/>
    <cellStyle name="20% - Accent1 12 3 6" xfId="981"/>
    <cellStyle name="20% - Accent1 12 3 6 2" xfId="982"/>
    <cellStyle name="20% - Accent1 12 3 6 2 2" xfId="983"/>
    <cellStyle name="20% - Accent1 12 3 6 3" xfId="984"/>
    <cellStyle name="20% - Accent1 12 3 7" xfId="985"/>
    <cellStyle name="20% - Accent1 12 3 7 2" xfId="986"/>
    <cellStyle name="20% - Accent1 12 3 8" xfId="987"/>
    <cellStyle name="20% - Accent1 12 4" xfId="988"/>
    <cellStyle name="20% - Accent1 12 4 2" xfId="989"/>
    <cellStyle name="20% - Accent1 12 4 2 2" xfId="990"/>
    <cellStyle name="20% - Accent1 12 4 2 2 2" xfId="991"/>
    <cellStyle name="20% - Accent1 12 4 2 2 2 2" xfId="992"/>
    <cellStyle name="20% - Accent1 12 4 2 2 3" xfId="993"/>
    <cellStyle name="20% - Accent1 12 4 2 3" xfId="994"/>
    <cellStyle name="20% - Accent1 12 4 2 3 2" xfId="995"/>
    <cellStyle name="20% - Accent1 12 4 2 3 2 2" xfId="996"/>
    <cellStyle name="20% - Accent1 12 4 2 3 3" xfId="997"/>
    <cellStyle name="20% - Accent1 12 4 2 4" xfId="998"/>
    <cellStyle name="20% - Accent1 12 4 2 4 2" xfId="999"/>
    <cellStyle name="20% - Accent1 12 4 2 5" xfId="1000"/>
    <cellStyle name="20% - Accent1 12 4 3" xfId="1001"/>
    <cellStyle name="20% - Accent1 12 4 3 2" xfId="1002"/>
    <cellStyle name="20% - Accent1 12 4 3 2 2" xfId="1003"/>
    <cellStyle name="20% - Accent1 12 4 3 3" xfId="1004"/>
    <cellStyle name="20% - Accent1 12 4 4" xfId="1005"/>
    <cellStyle name="20% - Accent1 12 4 4 2" xfId="1006"/>
    <cellStyle name="20% - Accent1 12 4 4 2 2" xfId="1007"/>
    <cellStyle name="20% - Accent1 12 4 4 3" xfId="1008"/>
    <cellStyle name="20% - Accent1 12 4 5" xfId="1009"/>
    <cellStyle name="20% - Accent1 12 4 5 2" xfId="1010"/>
    <cellStyle name="20% - Accent1 12 4 6" xfId="1011"/>
    <cellStyle name="20% - Accent1 12 5" xfId="1012"/>
    <cellStyle name="20% - Accent1 12 5 2" xfId="1013"/>
    <cellStyle name="20% - Accent1 12 5 2 2" xfId="1014"/>
    <cellStyle name="20% - Accent1 12 5 2 2 2" xfId="1015"/>
    <cellStyle name="20% - Accent1 12 5 2 3" xfId="1016"/>
    <cellStyle name="20% - Accent1 12 5 3" xfId="1017"/>
    <cellStyle name="20% - Accent1 12 5 3 2" xfId="1018"/>
    <cellStyle name="20% - Accent1 12 5 3 2 2" xfId="1019"/>
    <cellStyle name="20% - Accent1 12 5 3 3" xfId="1020"/>
    <cellStyle name="20% - Accent1 12 5 4" xfId="1021"/>
    <cellStyle name="20% - Accent1 12 5 4 2" xfId="1022"/>
    <cellStyle name="20% - Accent1 12 5 5" xfId="1023"/>
    <cellStyle name="20% - Accent1 12 6" xfId="1024"/>
    <cellStyle name="20% - Accent1 12 6 2" xfId="1025"/>
    <cellStyle name="20% - Accent1 12 6 2 2" xfId="1026"/>
    <cellStyle name="20% - Accent1 12 6 3" xfId="1027"/>
    <cellStyle name="20% - Accent1 12 7" xfId="1028"/>
    <cellStyle name="20% - Accent1 12 7 2" xfId="1029"/>
    <cellStyle name="20% - Accent1 12 7 2 2" xfId="1030"/>
    <cellStyle name="20% - Accent1 12 7 3" xfId="1031"/>
    <cellStyle name="20% - Accent1 12 8" xfId="1032"/>
    <cellStyle name="20% - Accent1 12 8 2" xfId="1033"/>
    <cellStyle name="20% - Accent1 12 8 2 2" xfId="1034"/>
    <cellStyle name="20% - Accent1 12 8 3" xfId="1035"/>
    <cellStyle name="20% - Accent1 12 9" xfId="1036"/>
    <cellStyle name="20% - Accent1 12 9 2" xfId="1037"/>
    <cellStyle name="20% - Accent1 120" xfId="1038"/>
    <cellStyle name="20% - Accent1 121" xfId="1039"/>
    <cellStyle name="20% - Accent1 122" xfId="1040"/>
    <cellStyle name="20% - Accent1 123" xfId="1041"/>
    <cellStyle name="20% - Accent1 124" xfId="1042"/>
    <cellStyle name="20% - Accent1 125" xfId="1043"/>
    <cellStyle name="20% - Accent1 126" xfId="1044"/>
    <cellStyle name="20% - Accent1 127" xfId="1045"/>
    <cellStyle name="20% - Accent1 128" xfId="1046"/>
    <cellStyle name="20% - Accent1 129" xfId="1047"/>
    <cellStyle name="20% - Accent1 13" xfId="1048"/>
    <cellStyle name="20% - Accent1 13 10" xfId="1049"/>
    <cellStyle name="20% - Accent1 13 2" xfId="1050"/>
    <cellStyle name="20% - Accent1 13 2 2" xfId="1051"/>
    <cellStyle name="20% - Accent1 13 2 2 2" xfId="1052"/>
    <cellStyle name="20% - Accent1 13 2 2 2 2" xfId="1053"/>
    <cellStyle name="20% - Accent1 13 2 2 2 2 2" xfId="1054"/>
    <cellStyle name="20% - Accent1 13 2 2 2 2 2 2" xfId="1055"/>
    <cellStyle name="20% - Accent1 13 2 2 2 2 2 2 2" xfId="1056"/>
    <cellStyle name="20% - Accent1 13 2 2 2 2 2 3" xfId="1057"/>
    <cellStyle name="20% - Accent1 13 2 2 2 2 3" xfId="1058"/>
    <cellStyle name="20% - Accent1 13 2 2 2 2 3 2" xfId="1059"/>
    <cellStyle name="20% - Accent1 13 2 2 2 2 3 2 2" xfId="1060"/>
    <cellStyle name="20% - Accent1 13 2 2 2 2 3 3" xfId="1061"/>
    <cellStyle name="20% - Accent1 13 2 2 2 2 4" xfId="1062"/>
    <cellStyle name="20% - Accent1 13 2 2 2 2 4 2" xfId="1063"/>
    <cellStyle name="20% - Accent1 13 2 2 2 2 5" xfId="1064"/>
    <cellStyle name="20% - Accent1 13 2 2 2 3" xfId="1065"/>
    <cellStyle name="20% - Accent1 13 2 2 2 3 2" xfId="1066"/>
    <cellStyle name="20% - Accent1 13 2 2 2 3 2 2" xfId="1067"/>
    <cellStyle name="20% - Accent1 13 2 2 2 3 3" xfId="1068"/>
    <cellStyle name="20% - Accent1 13 2 2 2 4" xfId="1069"/>
    <cellStyle name="20% - Accent1 13 2 2 2 4 2" xfId="1070"/>
    <cellStyle name="20% - Accent1 13 2 2 2 4 2 2" xfId="1071"/>
    <cellStyle name="20% - Accent1 13 2 2 2 4 3" xfId="1072"/>
    <cellStyle name="20% - Accent1 13 2 2 2 5" xfId="1073"/>
    <cellStyle name="20% - Accent1 13 2 2 2 5 2" xfId="1074"/>
    <cellStyle name="20% - Accent1 13 2 2 2 6" xfId="1075"/>
    <cellStyle name="20% - Accent1 13 2 2 3" xfId="1076"/>
    <cellStyle name="20% - Accent1 13 2 2 3 2" xfId="1077"/>
    <cellStyle name="20% - Accent1 13 2 2 3 2 2" xfId="1078"/>
    <cellStyle name="20% - Accent1 13 2 2 3 2 2 2" xfId="1079"/>
    <cellStyle name="20% - Accent1 13 2 2 3 2 3" xfId="1080"/>
    <cellStyle name="20% - Accent1 13 2 2 3 3" xfId="1081"/>
    <cellStyle name="20% - Accent1 13 2 2 3 3 2" xfId="1082"/>
    <cellStyle name="20% - Accent1 13 2 2 3 3 2 2" xfId="1083"/>
    <cellStyle name="20% - Accent1 13 2 2 3 3 3" xfId="1084"/>
    <cellStyle name="20% - Accent1 13 2 2 3 4" xfId="1085"/>
    <cellStyle name="20% - Accent1 13 2 2 3 4 2" xfId="1086"/>
    <cellStyle name="20% - Accent1 13 2 2 3 5" xfId="1087"/>
    <cellStyle name="20% - Accent1 13 2 2 4" xfId="1088"/>
    <cellStyle name="20% - Accent1 13 2 2 4 2" xfId="1089"/>
    <cellStyle name="20% - Accent1 13 2 2 4 2 2" xfId="1090"/>
    <cellStyle name="20% - Accent1 13 2 2 4 3" xfId="1091"/>
    <cellStyle name="20% - Accent1 13 2 2 5" xfId="1092"/>
    <cellStyle name="20% - Accent1 13 2 2 5 2" xfId="1093"/>
    <cellStyle name="20% - Accent1 13 2 2 5 2 2" xfId="1094"/>
    <cellStyle name="20% - Accent1 13 2 2 5 3" xfId="1095"/>
    <cellStyle name="20% - Accent1 13 2 2 6" xfId="1096"/>
    <cellStyle name="20% - Accent1 13 2 2 6 2" xfId="1097"/>
    <cellStyle name="20% - Accent1 13 2 2 6 2 2" xfId="1098"/>
    <cellStyle name="20% - Accent1 13 2 2 6 3" xfId="1099"/>
    <cellStyle name="20% - Accent1 13 2 2 7" xfId="1100"/>
    <cellStyle name="20% - Accent1 13 2 2 7 2" xfId="1101"/>
    <cellStyle name="20% - Accent1 13 2 2 8" xfId="1102"/>
    <cellStyle name="20% - Accent1 13 2 3" xfId="1103"/>
    <cellStyle name="20% - Accent1 13 2 3 2" xfId="1104"/>
    <cellStyle name="20% - Accent1 13 2 3 2 2" xfId="1105"/>
    <cellStyle name="20% - Accent1 13 2 3 2 2 2" xfId="1106"/>
    <cellStyle name="20% - Accent1 13 2 3 2 2 2 2" xfId="1107"/>
    <cellStyle name="20% - Accent1 13 2 3 2 2 3" xfId="1108"/>
    <cellStyle name="20% - Accent1 13 2 3 2 3" xfId="1109"/>
    <cellStyle name="20% - Accent1 13 2 3 2 3 2" xfId="1110"/>
    <cellStyle name="20% - Accent1 13 2 3 2 3 2 2" xfId="1111"/>
    <cellStyle name="20% - Accent1 13 2 3 2 3 3" xfId="1112"/>
    <cellStyle name="20% - Accent1 13 2 3 2 4" xfId="1113"/>
    <cellStyle name="20% - Accent1 13 2 3 2 4 2" xfId="1114"/>
    <cellStyle name="20% - Accent1 13 2 3 2 5" xfId="1115"/>
    <cellStyle name="20% - Accent1 13 2 3 3" xfId="1116"/>
    <cellStyle name="20% - Accent1 13 2 3 3 2" xfId="1117"/>
    <cellStyle name="20% - Accent1 13 2 3 3 2 2" xfId="1118"/>
    <cellStyle name="20% - Accent1 13 2 3 3 3" xfId="1119"/>
    <cellStyle name="20% - Accent1 13 2 3 4" xfId="1120"/>
    <cellStyle name="20% - Accent1 13 2 3 4 2" xfId="1121"/>
    <cellStyle name="20% - Accent1 13 2 3 4 2 2" xfId="1122"/>
    <cellStyle name="20% - Accent1 13 2 3 4 3" xfId="1123"/>
    <cellStyle name="20% - Accent1 13 2 3 5" xfId="1124"/>
    <cellStyle name="20% - Accent1 13 2 3 5 2" xfId="1125"/>
    <cellStyle name="20% - Accent1 13 2 3 6" xfId="1126"/>
    <cellStyle name="20% - Accent1 13 2 4" xfId="1127"/>
    <cellStyle name="20% - Accent1 13 2 4 2" xfId="1128"/>
    <cellStyle name="20% - Accent1 13 2 4 2 2" xfId="1129"/>
    <cellStyle name="20% - Accent1 13 2 4 2 2 2" xfId="1130"/>
    <cellStyle name="20% - Accent1 13 2 4 2 3" xfId="1131"/>
    <cellStyle name="20% - Accent1 13 2 4 3" xfId="1132"/>
    <cellStyle name="20% - Accent1 13 2 4 3 2" xfId="1133"/>
    <cellStyle name="20% - Accent1 13 2 4 3 2 2" xfId="1134"/>
    <cellStyle name="20% - Accent1 13 2 4 3 3" xfId="1135"/>
    <cellStyle name="20% - Accent1 13 2 4 4" xfId="1136"/>
    <cellStyle name="20% - Accent1 13 2 4 4 2" xfId="1137"/>
    <cellStyle name="20% - Accent1 13 2 4 5" xfId="1138"/>
    <cellStyle name="20% - Accent1 13 2 5" xfId="1139"/>
    <cellStyle name="20% - Accent1 13 2 5 2" xfId="1140"/>
    <cellStyle name="20% - Accent1 13 2 5 2 2" xfId="1141"/>
    <cellStyle name="20% - Accent1 13 2 5 3" xfId="1142"/>
    <cellStyle name="20% - Accent1 13 2 6" xfId="1143"/>
    <cellStyle name="20% - Accent1 13 2 6 2" xfId="1144"/>
    <cellStyle name="20% - Accent1 13 2 6 2 2" xfId="1145"/>
    <cellStyle name="20% - Accent1 13 2 6 3" xfId="1146"/>
    <cellStyle name="20% - Accent1 13 2 7" xfId="1147"/>
    <cellStyle name="20% - Accent1 13 2 7 2" xfId="1148"/>
    <cellStyle name="20% - Accent1 13 2 7 2 2" xfId="1149"/>
    <cellStyle name="20% - Accent1 13 2 7 3" xfId="1150"/>
    <cellStyle name="20% - Accent1 13 2 8" xfId="1151"/>
    <cellStyle name="20% - Accent1 13 2 8 2" xfId="1152"/>
    <cellStyle name="20% - Accent1 13 2 9" xfId="1153"/>
    <cellStyle name="20% - Accent1 13 3" xfId="1154"/>
    <cellStyle name="20% - Accent1 13 3 2" xfId="1155"/>
    <cellStyle name="20% - Accent1 13 3 2 2" xfId="1156"/>
    <cellStyle name="20% - Accent1 13 3 2 2 2" xfId="1157"/>
    <cellStyle name="20% - Accent1 13 3 2 2 2 2" xfId="1158"/>
    <cellStyle name="20% - Accent1 13 3 2 2 2 2 2" xfId="1159"/>
    <cellStyle name="20% - Accent1 13 3 2 2 2 3" xfId="1160"/>
    <cellStyle name="20% - Accent1 13 3 2 2 3" xfId="1161"/>
    <cellStyle name="20% - Accent1 13 3 2 2 3 2" xfId="1162"/>
    <cellStyle name="20% - Accent1 13 3 2 2 3 2 2" xfId="1163"/>
    <cellStyle name="20% - Accent1 13 3 2 2 3 3" xfId="1164"/>
    <cellStyle name="20% - Accent1 13 3 2 2 4" xfId="1165"/>
    <cellStyle name="20% - Accent1 13 3 2 2 4 2" xfId="1166"/>
    <cellStyle name="20% - Accent1 13 3 2 2 5" xfId="1167"/>
    <cellStyle name="20% - Accent1 13 3 2 3" xfId="1168"/>
    <cellStyle name="20% - Accent1 13 3 2 3 2" xfId="1169"/>
    <cellStyle name="20% - Accent1 13 3 2 3 2 2" xfId="1170"/>
    <cellStyle name="20% - Accent1 13 3 2 3 3" xfId="1171"/>
    <cellStyle name="20% - Accent1 13 3 2 4" xfId="1172"/>
    <cellStyle name="20% - Accent1 13 3 2 4 2" xfId="1173"/>
    <cellStyle name="20% - Accent1 13 3 2 4 2 2" xfId="1174"/>
    <cellStyle name="20% - Accent1 13 3 2 4 3" xfId="1175"/>
    <cellStyle name="20% - Accent1 13 3 2 5" xfId="1176"/>
    <cellStyle name="20% - Accent1 13 3 2 5 2" xfId="1177"/>
    <cellStyle name="20% - Accent1 13 3 2 6" xfId="1178"/>
    <cellStyle name="20% - Accent1 13 3 3" xfId="1179"/>
    <cellStyle name="20% - Accent1 13 3 3 2" xfId="1180"/>
    <cellStyle name="20% - Accent1 13 3 3 2 2" xfId="1181"/>
    <cellStyle name="20% - Accent1 13 3 3 2 2 2" xfId="1182"/>
    <cellStyle name="20% - Accent1 13 3 3 2 3" xfId="1183"/>
    <cellStyle name="20% - Accent1 13 3 3 3" xfId="1184"/>
    <cellStyle name="20% - Accent1 13 3 3 3 2" xfId="1185"/>
    <cellStyle name="20% - Accent1 13 3 3 3 2 2" xfId="1186"/>
    <cellStyle name="20% - Accent1 13 3 3 3 3" xfId="1187"/>
    <cellStyle name="20% - Accent1 13 3 3 4" xfId="1188"/>
    <cellStyle name="20% - Accent1 13 3 3 4 2" xfId="1189"/>
    <cellStyle name="20% - Accent1 13 3 3 5" xfId="1190"/>
    <cellStyle name="20% - Accent1 13 3 4" xfId="1191"/>
    <cellStyle name="20% - Accent1 13 3 4 2" xfId="1192"/>
    <cellStyle name="20% - Accent1 13 3 4 2 2" xfId="1193"/>
    <cellStyle name="20% - Accent1 13 3 4 3" xfId="1194"/>
    <cellStyle name="20% - Accent1 13 3 5" xfId="1195"/>
    <cellStyle name="20% - Accent1 13 3 5 2" xfId="1196"/>
    <cellStyle name="20% - Accent1 13 3 5 2 2" xfId="1197"/>
    <cellStyle name="20% - Accent1 13 3 5 3" xfId="1198"/>
    <cellStyle name="20% - Accent1 13 3 6" xfId="1199"/>
    <cellStyle name="20% - Accent1 13 3 6 2" xfId="1200"/>
    <cellStyle name="20% - Accent1 13 3 6 2 2" xfId="1201"/>
    <cellStyle name="20% - Accent1 13 3 6 3" xfId="1202"/>
    <cellStyle name="20% - Accent1 13 3 7" xfId="1203"/>
    <cellStyle name="20% - Accent1 13 3 7 2" xfId="1204"/>
    <cellStyle name="20% - Accent1 13 3 8" xfId="1205"/>
    <cellStyle name="20% - Accent1 13 4" xfId="1206"/>
    <cellStyle name="20% - Accent1 13 4 2" xfId="1207"/>
    <cellStyle name="20% - Accent1 13 4 2 2" xfId="1208"/>
    <cellStyle name="20% - Accent1 13 4 2 2 2" xfId="1209"/>
    <cellStyle name="20% - Accent1 13 4 2 2 2 2" xfId="1210"/>
    <cellStyle name="20% - Accent1 13 4 2 2 3" xfId="1211"/>
    <cellStyle name="20% - Accent1 13 4 2 3" xfId="1212"/>
    <cellStyle name="20% - Accent1 13 4 2 3 2" xfId="1213"/>
    <cellStyle name="20% - Accent1 13 4 2 3 2 2" xfId="1214"/>
    <cellStyle name="20% - Accent1 13 4 2 3 3" xfId="1215"/>
    <cellStyle name="20% - Accent1 13 4 2 4" xfId="1216"/>
    <cellStyle name="20% - Accent1 13 4 2 4 2" xfId="1217"/>
    <cellStyle name="20% - Accent1 13 4 2 5" xfId="1218"/>
    <cellStyle name="20% - Accent1 13 4 3" xfId="1219"/>
    <cellStyle name="20% - Accent1 13 4 3 2" xfId="1220"/>
    <cellStyle name="20% - Accent1 13 4 3 2 2" xfId="1221"/>
    <cellStyle name="20% - Accent1 13 4 3 3" xfId="1222"/>
    <cellStyle name="20% - Accent1 13 4 4" xfId="1223"/>
    <cellStyle name="20% - Accent1 13 4 4 2" xfId="1224"/>
    <cellStyle name="20% - Accent1 13 4 4 2 2" xfId="1225"/>
    <cellStyle name="20% - Accent1 13 4 4 3" xfId="1226"/>
    <cellStyle name="20% - Accent1 13 4 5" xfId="1227"/>
    <cellStyle name="20% - Accent1 13 4 5 2" xfId="1228"/>
    <cellStyle name="20% - Accent1 13 4 6" xfId="1229"/>
    <cellStyle name="20% - Accent1 13 5" xfId="1230"/>
    <cellStyle name="20% - Accent1 13 5 2" xfId="1231"/>
    <cellStyle name="20% - Accent1 13 5 2 2" xfId="1232"/>
    <cellStyle name="20% - Accent1 13 5 2 2 2" xfId="1233"/>
    <cellStyle name="20% - Accent1 13 5 2 3" xfId="1234"/>
    <cellStyle name="20% - Accent1 13 5 3" xfId="1235"/>
    <cellStyle name="20% - Accent1 13 5 3 2" xfId="1236"/>
    <cellStyle name="20% - Accent1 13 5 3 2 2" xfId="1237"/>
    <cellStyle name="20% - Accent1 13 5 3 3" xfId="1238"/>
    <cellStyle name="20% - Accent1 13 5 4" xfId="1239"/>
    <cellStyle name="20% - Accent1 13 5 4 2" xfId="1240"/>
    <cellStyle name="20% - Accent1 13 5 5" xfId="1241"/>
    <cellStyle name="20% - Accent1 13 6" xfId="1242"/>
    <cellStyle name="20% - Accent1 13 6 2" xfId="1243"/>
    <cellStyle name="20% - Accent1 13 6 2 2" xfId="1244"/>
    <cellStyle name="20% - Accent1 13 6 3" xfId="1245"/>
    <cellStyle name="20% - Accent1 13 7" xfId="1246"/>
    <cellStyle name="20% - Accent1 13 7 2" xfId="1247"/>
    <cellStyle name="20% - Accent1 13 7 2 2" xfId="1248"/>
    <cellStyle name="20% - Accent1 13 7 3" xfId="1249"/>
    <cellStyle name="20% - Accent1 13 8" xfId="1250"/>
    <cellStyle name="20% - Accent1 13 8 2" xfId="1251"/>
    <cellStyle name="20% - Accent1 13 8 2 2" xfId="1252"/>
    <cellStyle name="20% - Accent1 13 8 3" xfId="1253"/>
    <cellStyle name="20% - Accent1 13 9" xfId="1254"/>
    <cellStyle name="20% - Accent1 13 9 2" xfId="1255"/>
    <cellStyle name="20% - Accent1 130" xfId="1256"/>
    <cellStyle name="20% - Accent1 131" xfId="1257"/>
    <cellStyle name="20% - Accent1 132" xfId="1258"/>
    <cellStyle name="20% - Accent1 133" xfId="1259"/>
    <cellStyle name="20% - Accent1 134" xfId="1260"/>
    <cellStyle name="20% - Accent1 135" xfId="1261"/>
    <cellStyle name="20% - Accent1 136" xfId="1262"/>
    <cellStyle name="20% - Accent1 137" xfId="1263"/>
    <cellStyle name="20% - Accent1 138" xfId="1264"/>
    <cellStyle name="20% - Accent1 139" xfId="1265"/>
    <cellStyle name="20% - Accent1 14" xfId="1266"/>
    <cellStyle name="20% - Accent1 14 2" xfId="1267"/>
    <cellStyle name="20% - Accent1 14 2 2" xfId="1268"/>
    <cellStyle name="20% - Accent1 14 2 2 2" xfId="1269"/>
    <cellStyle name="20% - Accent1 14 2 2 2 2" xfId="1270"/>
    <cellStyle name="20% - Accent1 14 2 2 2 2 2" xfId="1271"/>
    <cellStyle name="20% - Accent1 14 2 2 2 2 2 2" xfId="1272"/>
    <cellStyle name="20% - Accent1 14 2 2 2 2 3" xfId="1273"/>
    <cellStyle name="20% - Accent1 14 2 2 2 3" xfId="1274"/>
    <cellStyle name="20% - Accent1 14 2 2 2 3 2" xfId="1275"/>
    <cellStyle name="20% - Accent1 14 2 2 2 3 2 2" xfId="1276"/>
    <cellStyle name="20% - Accent1 14 2 2 2 3 3" xfId="1277"/>
    <cellStyle name="20% - Accent1 14 2 2 2 4" xfId="1278"/>
    <cellStyle name="20% - Accent1 14 2 2 2 4 2" xfId="1279"/>
    <cellStyle name="20% - Accent1 14 2 2 2 5" xfId="1280"/>
    <cellStyle name="20% - Accent1 14 2 2 3" xfId="1281"/>
    <cellStyle name="20% - Accent1 14 2 2 3 2" xfId="1282"/>
    <cellStyle name="20% - Accent1 14 2 2 3 2 2" xfId="1283"/>
    <cellStyle name="20% - Accent1 14 2 2 3 3" xfId="1284"/>
    <cellStyle name="20% - Accent1 14 2 2 4" xfId="1285"/>
    <cellStyle name="20% - Accent1 14 2 2 4 2" xfId="1286"/>
    <cellStyle name="20% - Accent1 14 2 2 4 2 2" xfId="1287"/>
    <cellStyle name="20% - Accent1 14 2 2 4 3" xfId="1288"/>
    <cellStyle name="20% - Accent1 14 2 2 5" xfId="1289"/>
    <cellStyle name="20% - Accent1 14 2 2 5 2" xfId="1290"/>
    <cellStyle name="20% - Accent1 14 2 2 6" xfId="1291"/>
    <cellStyle name="20% - Accent1 14 2 3" xfId="1292"/>
    <cellStyle name="20% - Accent1 14 2 3 2" xfId="1293"/>
    <cellStyle name="20% - Accent1 14 2 3 2 2" xfId="1294"/>
    <cellStyle name="20% - Accent1 14 2 3 2 2 2" xfId="1295"/>
    <cellStyle name="20% - Accent1 14 2 3 2 3" xfId="1296"/>
    <cellStyle name="20% - Accent1 14 2 3 3" xfId="1297"/>
    <cellStyle name="20% - Accent1 14 2 3 3 2" xfId="1298"/>
    <cellStyle name="20% - Accent1 14 2 3 3 2 2" xfId="1299"/>
    <cellStyle name="20% - Accent1 14 2 3 3 3" xfId="1300"/>
    <cellStyle name="20% - Accent1 14 2 3 4" xfId="1301"/>
    <cellStyle name="20% - Accent1 14 2 3 4 2" xfId="1302"/>
    <cellStyle name="20% - Accent1 14 2 3 5" xfId="1303"/>
    <cellStyle name="20% - Accent1 14 2 4" xfId="1304"/>
    <cellStyle name="20% - Accent1 14 2 4 2" xfId="1305"/>
    <cellStyle name="20% - Accent1 14 2 4 2 2" xfId="1306"/>
    <cellStyle name="20% - Accent1 14 2 4 3" xfId="1307"/>
    <cellStyle name="20% - Accent1 14 2 5" xfId="1308"/>
    <cellStyle name="20% - Accent1 14 2 5 2" xfId="1309"/>
    <cellStyle name="20% - Accent1 14 2 5 2 2" xfId="1310"/>
    <cellStyle name="20% - Accent1 14 2 5 3" xfId="1311"/>
    <cellStyle name="20% - Accent1 14 2 6" xfId="1312"/>
    <cellStyle name="20% - Accent1 14 2 6 2" xfId="1313"/>
    <cellStyle name="20% - Accent1 14 2 6 2 2" xfId="1314"/>
    <cellStyle name="20% - Accent1 14 2 6 3" xfId="1315"/>
    <cellStyle name="20% - Accent1 14 2 7" xfId="1316"/>
    <cellStyle name="20% - Accent1 14 2 7 2" xfId="1317"/>
    <cellStyle name="20% - Accent1 14 2 8" xfId="1318"/>
    <cellStyle name="20% - Accent1 14 3" xfId="1319"/>
    <cellStyle name="20% - Accent1 14 3 2" xfId="1320"/>
    <cellStyle name="20% - Accent1 14 3 2 2" xfId="1321"/>
    <cellStyle name="20% - Accent1 14 3 2 2 2" xfId="1322"/>
    <cellStyle name="20% - Accent1 14 3 2 2 2 2" xfId="1323"/>
    <cellStyle name="20% - Accent1 14 3 2 2 3" xfId="1324"/>
    <cellStyle name="20% - Accent1 14 3 2 3" xfId="1325"/>
    <cellStyle name="20% - Accent1 14 3 2 3 2" xfId="1326"/>
    <cellStyle name="20% - Accent1 14 3 2 3 2 2" xfId="1327"/>
    <cellStyle name="20% - Accent1 14 3 2 3 3" xfId="1328"/>
    <cellStyle name="20% - Accent1 14 3 2 4" xfId="1329"/>
    <cellStyle name="20% - Accent1 14 3 2 4 2" xfId="1330"/>
    <cellStyle name="20% - Accent1 14 3 2 5" xfId="1331"/>
    <cellStyle name="20% - Accent1 14 3 3" xfId="1332"/>
    <cellStyle name="20% - Accent1 14 3 3 2" xfId="1333"/>
    <cellStyle name="20% - Accent1 14 3 3 2 2" xfId="1334"/>
    <cellStyle name="20% - Accent1 14 3 3 3" xfId="1335"/>
    <cellStyle name="20% - Accent1 14 3 4" xfId="1336"/>
    <cellStyle name="20% - Accent1 14 3 4 2" xfId="1337"/>
    <cellStyle name="20% - Accent1 14 3 4 2 2" xfId="1338"/>
    <cellStyle name="20% - Accent1 14 3 4 3" xfId="1339"/>
    <cellStyle name="20% - Accent1 14 3 5" xfId="1340"/>
    <cellStyle name="20% - Accent1 14 3 5 2" xfId="1341"/>
    <cellStyle name="20% - Accent1 14 3 6" xfId="1342"/>
    <cellStyle name="20% - Accent1 14 4" xfId="1343"/>
    <cellStyle name="20% - Accent1 14 4 2" xfId="1344"/>
    <cellStyle name="20% - Accent1 14 4 2 2" xfId="1345"/>
    <cellStyle name="20% - Accent1 14 4 2 2 2" xfId="1346"/>
    <cellStyle name="20% - Accent1 14 4 2 3" xfId="1347"/>
    <cellStyle name="20% - Accent1 14 4 3" xfId="1348"/>
    <cellStyle name="20% - Accent1 14 4 3 2" xfId="1349"/>
    <cellStyle name="20% - Accent1 14 4 3 2 2" xfId="1350"/>
    <cellStyle name="20% - Accent1 14 4 3 3" xfId="1351"/>
    <cellStyle name="20% - Accent1 14 4 4" xfId="1352"/>
    <cellStyle name="20% - Accent1 14 4 4 2" xfId="1353"/>
    <cellStyle name="20% - Accent1 14 4 5" xfId="1354"/>
    <cellStyle name="20% - Accent1 14 5" xfId="1355"/>
    <cellStyle name="20% - Accent1 14 5 2" xfId="1356"/>
    <cellStyle name="20% - Accent1 14 5 2 2" xfId="1357"/>
    <cellStyle name="20% - Accent1 14 5 3" xfId="1358"/>
    <cellStyle name="20% - Accent1 14 6" xfId="1359"/>
    <cellStyle name="20% - Accent1 14 6 2" xfId="1360"/>
    <cellStyle name="20% - Accent1 14 6 2 2" xfId="1361"/>
    <cellStyle name="20% - Accent1 14 6 3" xfId="1362"/>
    <cellStyle name="20% - Accent1 14 7" xfId="1363"/>
    <cellStyle name="20% - Accent1 14 7 2" xfId="1364"/>
    <cellStyle name="20% - Accent1 14 7 2 2" xfId="1365"/>
    <cellStyle name="20% - Accent1 14 7 3" xfId="1366"/>
    <cellStyle name="20% - Accent1 14 8" xfId="1367"/>
    <cellStyle name="20% - Accent1 14 8 2" xfId="1368"/>
    <cellStyle name="20% - Accent1 14 9" xfId="1369"/>
    <cellStyle name="20% - Accent1 140" xfId="1370"/>
    <cellStyle name="20% - Accent1 141" xfId="1371"/>
    <cellStyle name="20% - Accent1 142" xfId="1372"/>
    <cellStyle name="20% - Accent1 143" xfId="1373"/>
    <cellStyle name="20% - Accent1 144" xfId="1374"/>
    <cellStyle name="20% - Accent1 145" xfId="1375"/>
    <cellStyle name="20% - Accent1 146" xfId="1376"/>
    <cellStyle name="20% - Accent1 147" xfId="1377"/>
    <cellStyle name="20% - Accent1 148" xfId="1378"/>
    <cellStyle name="20% - Accent1 149" xfId="1379"/>
    <cellStyle name="20% - Accent1 15" xfId="1380"/>
    <cellStyle name="20% - Accent1 15 2" xfId="1381"/>
    <cellStyle name="20% - Accent1 15 2 2" xfId="1382"/>
    <cellStyle name="20% - Accent1 15 2 2 2" xfId="1383"/>
    <cellStyle name="20% - Accent1 15 2 2 2 2" xfId="1384"/>
    <cellStyle name="20% - Accent1 15 2 2 2 2 2" xfId="1385"/>
    <cellStyle name="20% - Accent1 15 2 2 2 2 2 2" xfId="1386"/>
    <cellStyle name="20% - Accent1 15 2 2 2 2 3" xfId="1387"/>
    <cellStyle name="20% - Accent1 15 2 2 2 3" xfId="1388"/>
    <cellStyle name="20% - Accent1 15 2 2 2 3 2" xfId="1389"/>
    <cellStyle name="20% - Accent1 15 2 2 2 3 2 2" xfId="1390"/>
    <cellStyle name="20% - Accent1 15 2 2 2 3 3" xfId="1391"/>
    <cellStyle name="20% - Accent1 15 2 2 2 4" xfId="1392"/>
    <cellStyle name="20% - Accent1 15 2 2 2 4 2" xfId="1393"/>
    <cellStyle name="20% - Accent1 15 2 2 2 5" xfId="1394"/>
    <cellStyle name="20% - Accent1 15 2 2 3" xfId="1395"/>
    <cellStyle name="20% - Accent1 15 2 2 3 2" xfId="1396"/>
    <cellStyle name="20% - Accent1 15 2 2 3 2 2" xfId="1397"/>
    <cellStyle name="20% - Accent1 15 2 2 3 3" xfId="1398"/>
    <cellStyle name="20% - Accent1 15 2 2 4" xfId="1399"/>
    <cellStyle name="20% - Accent1 15 2 2 4 2" xfId="1400"/>
    <cellStyle name="20% - Accent1 15 2 2 4 2 2" xfId="1401"/>
    <cellStyle name="20% - Accent1 15 2 2 4 3" xfId="1402"/>
    <cellStyle name="20% - Accent1 15 2 2 5" xfId="1403"/>
    <cellStyle name="20% - Accent1 15 2 2 5 2" xfId="1404"/>
    <cellStyle name="20% - Accent1 15 2 2 6" xfId="1405"/>
    <cellStyle name="20% - Accent1 15 2 3" xfId="1406"/>
    <cellStyle name="20% - Accent1 15 2 3 2" xfId="1407"/>
    <cellStyle name="20% - Accent1 15 2 3 2 2" xfId="1408"/>
    <cellStyle name="20% - Accent1 15 2 3 2 2 2" xfId="1409"/>
    <cellStyle name="20% - Accent1 15 2 3 2 3" xfId="1410"/>
    <cellStyle name="20% - Accent1 15 2 3 3" xfId="1411"/>
    <cellStyle name="20% - Accent1 15 2 3 3 2" xfId="1412"/>
    <cellStyle name="20% - Accent1 15 2 3 3 2 2" xfId="1413"/>
    <cellStyle name="20% - Accent1 15 2 3 3 3" xfId="1414"/>
    <cellStyle name="20% - Accent1 15 2 3 4" xfId="1415"/>
    <cellStyle name="20% - Accent1 15 2 3 4 2" xfId="1416"/>
    <cellStyle name="20% - Accent1 15 2 3 5" xfId="1417"/>
    <cellStyle name="20% - Accent1 15 2 4" xfId="1418"/>
    <cellStyle name="20% - Accent1 15 2 4 2" xfId="1419"/>
    <cellStyle name="20% - Accent1 15 2 4 2 2" xfId="1420"/>
    <cellStyle name="20% - Accent1 15 2 4 3" xfId="1421"/>
    <cellStyle name="20% - Accent1 15 2 5" xfId="1422"/>
    <cellStyle name="20% - Accent1 15 2 5 2" xfId="1423"/>
    <cellStyle name="20% - Accent1 15 2 5 2 2" xfId="1424"/>
    <cellStyle name="20% - Accent1 15 2 5 3" xfId="1425"/>
    <cellStyle name="20% - Accent1 15 2 6" xfId="1426"/>
    <cellStyle name="20% - Accent1 15 2 6 2" xfId="1427"/>
    <cellStyle name="20% - Accent1 15 2 6 2 2" xfId="1428"/>
    <cellStyle name="20% - Accent1 15 2 6 3" xfId="1429"/>
    <cellStyle name="20% - Accent1 15 2 7" xfId="1430"/>
    <cellStyle name="20% - Accent1 15 2 7 2" xfId="1431"/>
    <cellStyle name="20% - Accent1 15 2 8" xfId="1432"/>
    <cellStyle name="20% - Accent1 15 3" xfId="1433"/>
    <cellStyle name="20% - Accent1 15 3 2" xfId="1434"/>
    <cellStyle name="20% - Accent1 15 3 2 2" xfId="1435"/>
    <cellStyle name="20% - Accent1 15 3 2 2 2" xfId="1436"/>
    <cellStyle name="20% - Accent1 15 3 2 2 2 2" xfId="1437"/>
    <cellStyle name="20% - Accent1 15 3 2 2 3" xfId="1438"/>
    <cellStyle name="20% - Accent1 15 3 2 3" xfId="1439"/>
    <cellStyle name="20% - Accent1 15 3 2 3 2" xfId="1440"/>
    <cellStyle name="20% - Accent1 15 3 2 3 2 2" xfId="1441"/>
    <cellStyle name="20% - Accent1 15 3 2 3 3" xfId="1442"/>
    <cellStyle name="20% - Accent1 15 3 2 4" xfId="1443"/>
    <cellStyle name="20% - Accent1 15 3 2 4 2" xfId="1444"/>
    <cellStyle name="20% - Accent1 15 3 2 5" xfId="1445"/>
    <cellStyle name="20% - Accent1 15 3 3" xfId="1446"/>
    <cellStyle name="20% - Accent1 15 3 3 2" xfId="1447"/>
    <cellStyle name="20% - Accent1 15 3 3 2 2" xfId="1448"/>
    <cellStyle name="20% - Accent1 15 3 3 3" xfId="1449"/>
    <cellStyle name="20% - Accent1 15 3 4" xfId="1450"/>
    <cellStyle name="20% - Accent1 15 3 4 2" xfId="1451"/>
    <cellStyle name="20% - Accent1 15 3 4 2 2" xfId="1452"/>
    <cellStyle name="20% - Accent1 15 3 4 3" xfId="1453"/>
    <cellStyle name="20% - Accent1 15 3 5" xfId="1454"/>
    <cellStyle name="20% - Accent1 15 3 5 2" xfId="1455"/>
    <cellStyle name="20% - Accent1 15 3 6" xfId="1456"/>
    <cellStyle name="20% - Accent1 15 4" xfId="1457"/>
    <cellStyle name="20% - Accent1 15 4 2" xfId="1458"/>
    <cellStyle name="20% - Accent1 15 4 2 2" xfId="1459"/>
    <cellStyle name="20% - Accent1 15 4 2 2 2" xfId="1460"/>
    <cellStyle name="20% - Accent1 15 4 2 3" xfId="1461"/>
    <cellStyle name="20% - Accent1 15 4 3" xfId="1462"/>
    <cellStyle name="20% - Accent1 15 4 3 2" xfId="1463"/>
    <cellStyle name="20% - Accent1 15 4 3 2 2" xfId="1464"/>
    <cellStyle name="20% - Accent1 15 4 3 3" xfId="1465"/>
    <cellStyle name="20% - Accent1 15 4 4" xfId="1466"/>
    <cellStyle name="20% - Accent1 15 4 4 2" xfId="1467"/>
    <cellStyle name="20% - Accent1 15 4 5" xfId="1468"/>
    <cellStyle name="20% - Accent1 15 5" xfId="1469"/>
    <cellStyle name="20% - Accent1 15 5 2" xfId="1470"/>
    <cellStyle name="20% - Accent1 15 5 2 2" xfId="1471"/>
    <cellStyle name="20% - Accent1 15 5 3" xfId="1472"/>
    <cellStyle name="20% - Accent1 15 6" xfId="1473"/>
    <cellStyle name="20% - Accent1 15 6 2" xfId="1474"/>
    <cellStyle name="20% - Accent1 15 6 2 2" xfId="1475"/>
    <cellStyle name="20% - Accent1 15 6 3" xfId="1476"/>
    <cellStyle name="20% - Accent1 15 7" xfId="1477"/>
    <cellStyle name="20% - Accent1 15 7 2" xfId="1478"/>
    <cellStyle name="20% - Accent1 15 7 2 2" xfId="1479"/>
    <cellStyle name="20% - Accent1 15 7 3" xfId="1480"/>
    <cellStyle name="20% - Accent1 15 8" xfId="1481"/>
    <cellStyle name="20% - Accent1 15 8 2" xfId="1482"/>
    <cellStyle name="20% - Accent1 15 9" xfId="1483"/>
    <cellStyle name="20% - Accent1 150" xfId="1484"/>
    <cellStyle name="20% - Accent1 151" xfId="1485"/>
    <cellStyle name="20% - Accent1 152" xfId="1486"/>
    <cellStyle name="20% - Accent1 153" xfId="1487"/>
    <cellStyle name="20% - Accent1 154" xfId="1488"/>
    <cellStyle name="20% - Accent1 155" xfId="1489"/>
    <cellStyle name="20% - Accent1 156" xfId="1490"/>
    <cellStyle name="20% - Accent1 157" xfId="1491"/>
    <cellStyle name="20% - Accent1 158" xfId="1492"/>
    <cellStyle name="20% - Accent1 159" xfId="1493"/>
    <cellStyle name="20% - Accent1 16" xfId="1494"/>
    <cellStyle name="20% - Accent1 16 2" xfId="1495"/>
    <cellStyle name="20% - Accent1 16 2 2" xfId="1496"/>
    <cellStyle name="20% - Accent1 16 2 2 2" xfId="1497"/>
    <cellStyle name="20% - Accent1 16 2 2 2 2" xfId="1498"/>
    <cellStyle name="20% - Accent1 16 2 2 2 2 2" xfId="1499"/>
    <cellStyle name="20% - Accent1 16 2 2 2 3" xfId="1500"/>
    <cellStyle name="20% - Accent1 16 2 2 3" xfId="1501"/>
    <cellStyle name="20% - Accent1 16 2 2 3 2" xfId="1502"/>
    <cellStyle name="20% - Accent1 16 2 2 3 2 2" xfId="1503"/>
    <cellStyle name="20% - Accent1 16 2 2 3 3" xfId="1504"/>
    <cellStyle name="20% - Accent1 16 2 2 4" xfId="1505"/>
    <cellStyle name="20% - Accent1 16 2 2 4 2" xfId="1506"/>
    <cellStyle name="20% - Accent1 16 2 2 5" xfId="1507"/>
    <cellStyle name="20% - Accent1 16 2 3" xfId="1508"/>
    <cellStyle name="20% - Accent1 16 2 3 2" xfId="1509"/>
    <cellStyle name="20% - Accent1 16 2 3 2 2" xfId="1510"/>
    <cellStyle name="20% - Accent1 16 2 3 3" xfId="1511"/>
    <cellStyle name="20% - Accent1 16 2 4" xfId="1512"/>
    <cellStyle name="20% - Accent1 16 2 4 2" xfId="1513"/>
    <cellStyle name="20% - Accent1 16 2 4 2 2" xfId="1514"/>
    <cellStyle name="20% - Accent1 16 2 4 3" xfId="1515"/>
    <cellStyle name="20% - Accent1 16 2 5" xfId="1516"/>
    <cellStyle name="20% - Accent1 16 2 5 2" xfId="1517"/>
    <cellStyle name="20% - Accent1 16 2 5 2 2" xfId="1518"/>
    <cellStyle name="20% - Accent1 16 2 5 3" xfId="1519"/>
    <cellStyle name="20% - Accent1 16 2 6" xfId="1520"/>
    <cellStyle name="20% - Accent1 16 2 6 2" xfId="1521"/>
    <cellStyle name="20% - Accent1 16 2 7" xfId="1522"/>
    <cellStyle name="20% - Accent1 16 3" xfId="1523"/>
    <cellStyle name="20% - Accent1 16 3 2" xfId="1524"/>
    <cellStyle name="20% - Accent1 16 3 2 2" xfId="1525"/>
    <cellStyle name="20% - Accent1 16 3 2 2 2" xfId="1526"/>
    <cellStyle name="20% - Accent1 16 3 2 3" xfId="1527"/>
    <cellStyle name="20% - Accent1 16 3 3" xfId="1528"/>
    <cellStyle name="20% - Accent1 16 3 3 2" xfId="1529"/>
    <cellStyle name="20% - Accent1 16 3 3 2 2" xfId="1530"/>
    <cellStyle name="20% - Accent1 16 3 3 3" xfId="1531"/>
    <cellStyle name="20% - Accent1 16 3 4" xfId="1532"/>
    <cellStyle name="20% - Accent1 16 3 4 2" xfId="1533"/>
    <cellStyle name="20% - Accent1 16 3 5" xfId="1534"/>
    <cellStyle name="20% - Accent1 16 4" xfId="1535"/>
    <cellStyle name="20% - Accent1 16 4 2" xfId="1536"/>
    <cellStyle name="20% - Accent1 16 4 2 2" xfId="1537"/>
    <cellStyle name="20% - Accent1 16 4 3" xfId="1538"/>
    <cellStyle name="20% - Accent1 16 5" xfId="1539"/>
    <cellStyle name="20% - Accent1 16 5 2" xfId="1540"/>
    <cellStyle name="20% - Accent1 16 5 2 2" xfId="1541"/>
    <cellStyle name="20% - Accent1 16 5 3" xfId="1542"/>
    <cellStyle name="20% - Accent1 16 6" xfId="1543"/>
    <cellStyle name="20% - Accent1 16 6 2" xfId="1544"/>
    <cellStyle name="20% - Accent1 16 6 2 2" xfId="1545"/>
    <cellStyle name="20% - Accent1 16 6 3" xfId="1546"/>
    <cellStyle name="20% - Accent1 16 7" xfId="1547"/>
    <cellStyle name="20% - Accent1 16 7 2" xfId="1548"/>
    <cellStyle name="20% - Accent1 16 8" xfId="1549"/>
    <cellStyle name="20% - Accent1 160" xfId="1550"/>
    <cellStyle name="20% - Accent1 161" xfId="1551"/>
    <cellStyle name="20% - Accent1 162" xfId="1552"/>
    <cellStyle name="20% - Accent1 163" xfId="1553"/>
    <cellStyle name="20% - Accent1 164" xfId="1554"/>
    <cellStyle name="20% - Accent1 165" xfId="1555"/>
    <cellStyle name="20% - Accent1 166" xfId="1556"/>
    <cellStyle name="20% - Accent1 167" xfId="1557"/>
    <cellStyle name="20% - Accent1 168" xfId="1558"/>
    <cellStyle name="20% - Accent1 169" xfId="1559"/>
    <cellStyle name="20% - Accent1 17" xfId="1560"/>
    <cellStyle name="20% - Accent1 17 2" xfId="1561"/>
    <cellStyle name="20% - Accent1 17 2 2" xfId="1562"/>
    <cellStyle name="20% - Accent1 17 2 2 2" xfId="1563"/>
    <cellStyle name="20% - Accent1 17 2 2 2 2" xfId="1564"/>
    <cellStyle name="20% - Accent1 17 2 2 2 2 2" xfId="1565"/>
    <cellStyle name="20% - Accent1 17 2 2 2 3" xfId="1566"/>
    <cellStyle name="20% - Accent1 17 2 2 3" xfId="1567"/>
    <cellStyle name="20% - Accent1 17 2 2 3 2" xfId="1568"/>
    <cellStyle name="20% - Accent1 17 2 2 3 2 2" xfId="1569"/>
    <cellStyle name="20% - Accent1 17 2 2 3 3" xfId="1570"/>
    <cellStyle name="20% - Accent1 17 2 2 4" xfId="1571"/>
    <cellStyle name="20% - Accent1 17 2 2 4 2" xfId="1572"/>
    <cellStyle name="20% - Accent1 17 2 2 5" xfId="1573"/>
    <cellStyle name="20% - Accent1 17 2 3" xfId="1574"/>
    <cellStyle name="20% - Accent1 17 2 3 2" xfId="1575"/>
    <cellStyle name="20% - Accent1 17 2 3 2 2" xfId="1576"/>
    <cellStyle name="20% - Accent1 17 2 3 3" xfId="1577"/>
    <cellStyle name="20% - Accent1 17 2 4" xfId="1578"/>
    <cellStyle name="20% - Accent1 17 2 4 2" xfId="1579"/>
    <cellStyle name="20% - Accent1 17 2 4 2 2" xfId="1580"/>
    <cellStyle name="20% - Accent1 17 2 4 3" xfId="1581"/>
    <cellStyle name="20% - Accent1 17 2 5" xfId="1582"/>
    <cellStyle name="20% - Accent1 17 2 5 2" xfId="1583"/>
    <cellStyle name="20% - Accent1 17 2 5 2 2" xfId="1584"/>
    <cellStyle name="20% - Accent1 17 2 5 3" xfId="1585"/>
    <cellStyle name="20% - Accent1 17 2 6" xfId="1586"/>
    <cellStyle name="20% - Accent1 17 2 6 2" xfId="1587"/>
    <cellStyle name="20% - Accent1 17 2 7" xfId="1588"/>
    <cellStyle name="20% - Accent1 17 3" xfId="1589"/>
    <cellStyle name="20% - Accent1 17 3 2" xfId="1590"/>
    <cellStyle name="20% - Accent1 17 3 2 2" xfId="1591"/>
    <cellStyle name="20% - Accent1 17 3 2 2 2" xfId="1592"/>
    <cellStyle name="20% - Accent1 17 3 2 3" xfId="1593"/>
    <cellStyle name="20% - Accent1 17 3 3" xfId="1594"/>
    <cellStyle name="20% - Accent1 17 3 3 2" xfId="1595"/>
    <cellStyle name="20% - Accent1 17 3 3 2 2" xfId="1596"/>
    <cellStyle name="20% - Accent1 17 3 3 3" xfId="1597"/>
    <cellStyle name="20% - Accent1 17 3 4" xfId="1598"/>
    <cellStyle name="20% - Accent1 17 3 4 2" xfId="1599"/>
    <cellStyle name="20% - Accent1 17 3 5" xfId="1600"/>
    <cellStyle name="20% - Accent1 17 4" xfId="1601"/>
    <cellStyle name="20% - Accent1 17 4 2" xfId="1602"/>
    <cellStyle name="20% - Accent1 17 4 2 2" xfId="1603"/>
    <cellStyle name="20% - Accent1 17 4 3" xfId="1604"/>
    <cellStyle name="20% - Accent1 17 5" xfId="1605"/>
    <cellStyle name="20% - Accent1 17 5 2" xfId="1606"/>
    <cellStyle name="20% - Accent1 17 5 2 2" xfId="1607"/>
    <cellStyle name="20% - Accent1 17 5 3" xfId="1608"/>
    <cellStyle name="20% - Accent1 17 6" xfId="1609"/>
    <cellStyle name="20% - Accent1 17 6 2" xfId="1610"/>
    <cellStyle name="20% - Accent1 17 6 2 2" xfId="1611"/>
    <cellStyle name="20% - Accent1 17 6 3" xfId="1612"/>
    <cellStyle name="20% - Accent1 17 7" xfId="1613"/>
    <cellStyle name="20% - Accent1 17 7 2" xfId="1614"/>
    <cellStyle name="20% - Accent1 17 8" xfId="1615"/>
    <cellStyle name="20% - Accent1 170" xfId="1616"/>
    <cellStyle name="20% - Accent1 171" xfId="52350"/>
    <cellStyle name="20% - Accent1 172" xfId="52364"/>
    <cellStyle name="20% - Accent1 173" xfId="52535"/>
    <cellStyle name="20% - Accent1 174" xfId="52536"/>
    <cellStyle name="20% - Accent1 18" xfId="1617"/>
    <cellStyle name="20% - Accent1 18 2" xfId="1618"/>
    <cellStyle name="20% - Accent1 18 2 2" xfId="1619"/>
    <cellStyle name="20% - Accent1 18 2 2 2" xfId="1620"/>
    <cellStyle name="20% - Accent1 18 2 2 2 2" xfId="1621"/>
    <cellStyle name="20% - Accent1 18 2 2 2 2 2" xfId="1622"/>
    <cellStyle name="20% - Accent1 18 2 2 2 3" xfId="1623"/>
    <cellStyle name="20% - Accent1 18 2 2 3" xfId="1624"/>
    <cellStyle name="20% - Accent1 18 2 2 3 2" xfId="1625"/>
    <cellStyle name="20% - Accent1 18 2 2 3 2 2" xfId="1626"/>
    <cellStyle name="20% - Accent1 18 2 2 3 3" xfId="1627"/>
    <cellStyle name="20% - Accent1 18 2 2 4" xfId="1628"/>
    <cellStyle name="20% - Accent1 18 2 2 4 2" xfId="1629"/>
    <cellStyle name="20% - Accent1 18 2 2 5" xfId="1630"/>
    <cellStyle name="20% - Accent1 18 2 3" xfId="1631"/>
    <cellStyle name="20% - Accent1 18 2 3 2" xfId="1632"/>
    <cellStyle name="20% - Accent1 18 2 3 2 2" xfId="1633"/>
    <cellStyle name="20% - Accent1 18 2 3 3" xfId="1634"/>
    <cellStyle name="20% - Accent1 18 2 4" xfId="1635"/>
    <cellStyle name="20% - Accent1 18 2 4 2" xfId="1636"/>
    <cellStyle name="20% - Accent1 18 2 4 2 2" xfId="1637"/>
    <cellStyle name="20% - Accent1 18 2 4 3" xfId="1638"/>
    <cellStyle name="20% - Accent1 18 2 5" xfId="1639"/>
    <cellStyle name="20% - Accent1 18 2 5 2" xfId="1640"/>
    <cellStyle name="20% - Accent1 18 2 5 2 2" xfId="1641"/>
    <cellStyle name="20% - Accent1 18 2 5 3" xfId="1642"/>
    <cellStyle name="20% - Accent1 18 2 6" xfId="1643"/>
    <cellStyle name="20% - Accent1 18 2 6 2" xfId="1644"/>
    <cellStyle name="20% - Accent1 18 2 7" xfId="1645"/>
    <cellStyle name="20% - Accent1 18 3" xfId="1646"/>
    <cellStyle name="20% - Accent1 18 3 2" xfId="1647"/>
    <cellStyle name="20% - Accent1 18 3 2 2" xfId="1648"/>
    <cellStyle name="20% - Accent1 18 3 2 2 2" xfId="1649"/>
    <cellStyle name="20% - Accent1 18 3 2 3" xfId="1650"/>
    <cellStyle name="20% - Accent1 18 3 3" xfId="1651"/>
    <cellStyle name="20% - Accent1 18 3 3 2" xfId="1652"/>
    <cellStyle name="20% - Accent1 18 3 3 2 2" xfId="1653"/>
    <cellStyle name="20% - Accent1 18 3 3 3" xfId="1654"/>
    <cellStyle name="20% - Accent1 18 3 4" xfId="1655"/>
    <cellStyle name="20% - Accent1 18 3 4 2" xfId="1656"/>
    <cellStyle name="20% - Accent1 18 3 5" xfId="1657"/>
    <cellStyle name="20% - Accent1 18 4" xfId="1658"/>
    <cellStyle name="20% - Accent1 18 4 2" xfId="1659"/>
    <cellStyle name="20% - Accent1 18 4 2 2" xfId="1660"/>
    <cellStyle name="20% - Accent1 18 4 3" xfId="1661"/>
    <cellStyle name="20% - Accent1 18 5" xfId="1662"/>
    <cellStyle name="20% - Accent1 18 5 2" xfId="1663"/>
    <cellStyle name="20% - Accent1 18 5 2 2" xfId="1664"/>
    <cellStyle name="20% - Accent1 18 5 3" xfId="1665"/>
    <cellStyle name="20% - Accent1 18 6" xfId="1666"/>
    <cellStyle name="20% - Accent1 18 6 2" xfId="1667"/>
    <cellStyle name="20% - Accent1 18 6 2 2" xfId="1668"/>
    <cellStyle name="20% - Accent1 18 6 3" xfId="1669"/>
    <cellStyle name="20% - Accent1 18 7" xfId="1670"/>
    <cellStyle name="20% - Accent1 18 7 2" xfId="1671"/>
    <cellStyle name="20% - Accent1 18 8" xfId="1672"/>
    <cellStyle name="20% - Accent1 19" xfId="1673"/>
    <cellStyle name="20% - Accent1 19 2" xfId="1674"/>
    <cellStyle name="20% - Accent1 19 2 2" xfId="1675"/>
    <cellStyle name="20% - Accent1 19 2 2 2" xfId="1676"/>
    <cellStyle name="20% - Accent1 19 2 2 2 2" xfId="1677"/>
    <cellStyle name="20% - Accent1 19 2 2 2 2 2" xfId="1678"/>
    <cellStyle name="20% - Accent1 19 2 2 2 3" xfId="1679"/>
    <cellStyle name="20% - Accent1 19 2 2 3" xfId="1680"/>
    <cellStyle name="20% - Accent1 19 2 2 3 2" xfId="1681"/>
    <cellStyle name="20% - Accent1 19 2 2 3 2 2" xfId="1682"/>
    <cellStyle name="20% - Accent1 19 2 2 3 3" xfId="1683"/>
    <cellStyle name="20% - Accent1 19 2 2 4" xfId="1684"/>
    <cellStyle name="20% - Accent1 19 2 2 4 2" xfId="1685"/>
    <cellStyle name="20% - Accent1 19 2 2 5" xfId="1686"/>
    <cellStyle name="20% - Accent1 19 2 3" xfId="1687"/>
    <cellStyle name="20% - Accent1 19 2 3 2" xfId="1688"/>
    <cellStyle name="20% - Accent1 19 2 3 2 2" xfId="1689"/>
    <cellStyle name="20% - Accent1 19 2 3 3" xfId="1690"/>
    <cellStyle name="20% - Accent1 19 2 4" xfId="1691"/>
    <cellStyle name="20% - Accent1 19 2 4 2" xfId="1692"/>
    <cellStyle name="20% - Accent1 19 2 4 2 2" xfId="1693"/>
    <cellStyle name="20% - Accent1 19 2 4 3" xfId="1694"/>
    <cellStyle name="20% - Accent1 19 2 5" xfId="1695"/>
    <cellStyle name="20% - Accent1 19 2 5 2" xfId="1696"/>
    <cellStyle name="20% - Accent1 19 2 6" xfId="1697"/>
    <cellStyle name="20% - Accent1 19 3" xfId="1698"/>
    <cellStyle name="20% - Accent1 19 3 2" xfId="1699"/>
    <cellStyle name="20% - Accent1 19 3 2 2" xfId="1700"/>
    <cellStyle name="20% - Accent1 19 3 2 2 2" xfId="1701"/>
    <cellStyle name="20% - Accent1 19 3 2 3" xfId="1702"/>
    <cellStyle name="20% - Accent1 19 3 3" xfId="1703"/>
    <cellStyle name="20% - Accent1 19 3 3 2" xfId="1704"/>
    <cellStyle name="20% - Accent1 19 3 3 2 2" xfId="1705"/>
    <cellStyle name="20% - Accent1 19 3 3 3" xfId="1706"/>
    <cellStyle name="20% - Accent1 19 3 4" xfId="1707"/>
    <cellStyle name="20% - Accent1 19 3 4 2" xfId="1708"/>
    <cellStyle name="20% - Accent1 19 3 5" xfId="1709"/>
    <cellStyle name="20% - Accent1 19 4" xfId="1710"/>
    <cellStyle name="20% - Accent1 19 4 2" xfId="1711"/>
    <cellStyle name="20% - Accent1 19 4 2 2" xfId="1712"/>
    <cellStyle name="20% - Accent1 19 4 3" xfId="1713"/>
    <cellStyle name="20% - Accent1 19 5" xfId="1714"/>
    <cellStyle name="20% - Accent1 19 5 2" xfId="1715"/>
    <cellStyle name="20% - Accent1 19 5 2 2" xfId="1716"/>
    <cellStyle name="20% - Accent1 19 5 3" xfId="1717"/>
    <cellStyle name="20% - Accent1 19 6" xfId="1718"/>
    <cellStyle name="20% - Accent1 19 6 2" xfId="1719"/>
    <cellStyle name="20% - Accent1 19 6 2 2" xfId="1720"/>
    <cellStyle name="20% - Accent1 19 6 3" xfId="1721"/>
    <cellStyle name="20% - Accent1 19 7" xfId="1722"/>
    <cellStyle name="20% - Accent1 19 7 2" xfId="1723"/>
    <cellStyle name="20% - Accent1 19 8" xfId="1724"/>
    <cellStyle name="20% - Accent1 2" xfId="51"/>
    <cellStyle name="20% - Accent1 2 10" xfId="1726"/>
    <cellStyle name="20% - Accent1 2 10 2" xfId="1727"/>
    <cellStyle name="20% - Accent1 2 11" xfId="1728"/>
    <cellStyle name="20% - Accent1 2 12" xfId="1725"/>
    <cellStyle name="20% - Accent1 2 2" xfId="98"/>
    <cellStyle name="20% - Accent1 2 2 10" xfId="1729"/>
    <cellStyle name="20% - Accent1 2 2 2" xfId="186"/>
    <cellStyle name="20% - Accent1 2 2 2 2" xfId="362"/>
    <cellStyle name="20% - Accent1 2 2 2 2 2" xfId="1732"/>
    <cellStyle name="20% - Accent1 2 2 2 2 2 2" xfId="1733"/>
    <cellStyle name="20% - Accent1 2 2 2 2 2 2 2" xfId="1734"/>
    <cellStyle name="20% - Accent1 2 2 2 2 2 2 2 2" xfId="1735"/>
    <cellStyle name="20% - Accent1 2 2 2 2 2 2 3" xfId="1736"/>
    <cellStyle name="20% - Accent1 2 2 2 2 2 3" xfId="1737"/>
    <cellStyle name="20% - Accent1 2 2 2 2 2 3 2" xfId="1738"/>
    <cellStyle name="20% - Accent1 2 2 2 2 2 3 2 2" xfId="1739"/>
    <cellStyle name="20% - Accent1 2 2 2 2 2 3 3" xfId="1740"/>
    <cellStyle name="20% - Accent1 2 2 2 2 2 4" xfId="1741"/>
    <cellStyle name="20% - Accent1 2 2 2 2 2 4 2" xfId="1742"/>
    <cellStyle name="20% - Accent1 2 2 2 2 2 5" xfId="1743"/>
    <cellStyle name="20% - Accent1 2 2 2 2 3" xfId="1744"/>
    <cellStyle name="20% - Accent1 2 2 2 2 3 2" xfId="1745"/>
    <cellStyle name="20% - Accent1 2 2 2 2 3 2 2" xfId="1746"/>
    <cellStyle name="20% - Accent1 2 2 2 2 3 3" xfId="1747"/>
    <cellStyle name="20% - Accent1 2 2 2 2 4" xfId="1748"/>
    <cellStyle name="20% - Accent1 2 2 2 2 4 2" xfId="1749"/>
    <cellStyle name="20% - Accent1 2 2 2 2 4 2 2" xfId="1750"/>
    <cellStyle name="20% - Accent1 2 2 2 2 4 3" xfId="1751"/>
    <cellStyle name="20% - Accent1 2 2 2 2 5" xfId="1752"/>
    <cellStyle name="20% - Accent1 2 2 2 2 5 2" xfId="1753"/>
    <cellStyle name="20% - Accent1 2 2 2 2 6" xfId="1754"/>
    <cellStyle name="20% - Accent1 2 2 2 2 7" xfId="1731"/>
    <cellStyle name="20% - Accent1 2 2 2 3" xfId="1755"/>
    <cellStyle name="20% - Accent1 2 2 2 3 2" xfId="1756"/>
    <cellStyle name="20% - Accent1 2 2 2 3 2 2" xfId="1757"/>
    <cellStyle name="20% - Accent1 2 2 2 3 2 2 2" xfId="1758"/>
    <cellStyle name="20% - Accent1 2 2 2 3 2 3" xfId="1759"/>
    <cellStyle name="20% - Accent1 2 2 2 3 3" xfId="1760"/>
    <cellStyle name="20% - Accent1 2 2 2 3 3 2" xfId="1761"/>
    <cellStyle name="20% - Accent1 2 2 2 3 3 2 2" xfId="1762"/>
    <cellStyle name="20% - Accent1 2 2 2 3 3 3" xfId="1763"/>
    <cellStyle name="20% - Accent1 2 2 2 3 4" xfId="1764"/>
    <cellStyle name="20% - Accent1 2 2 2 3 4 2" xfId="1765"/>
    <cellStyle name="20% - Accent1 2 2 2 3 5" xfId="1766"/>
    <cellStyle name="20% - Accent1 2 2 2 4" xfId="1767"/>
    <cellStyle name="20% - Accent1 2 2 2 4 2" xfId="1768"/>
    <cellStyle name="20% - Accent1 2 2 2 4 2 2" xfId="1769"/>
    <cellStyle name="20% - Accent1 2 2 2 4 3" xfId="1770"/>
    <cellStyle name="20% - Accent1 2 2 2 5" xfId="1771"/>
    <cellStyle name="20% - Accent1 2 2 2 5 2" xfId="1772"/>
    <cellStyle name="20% - Accent1 2 2 2 5 2 2" xfId="1773"/>
    <cellStyle name="20% - Accent1 2 2 2 5 3" xfId="1774"/>
    <cellStyle name="20% - Accent1 2 2 2 6" xfId="1775"/>
    <cellStyle name="20% - Accent1 2 2 2 6 2" xfId="1776"/>
    <cellStyle name="20% - Accent1 2 2 2 6 2 2" xfId="1777"/>
    <cellStyle name="20% - Accent1 2 2 2 6 3" xfId="1778"/>
    <cellStyle name="20% - Accent1 2 2 2 7" xfId="1779"/>
    <cellStyle name="20% - Accent1 2 2 2 7 2" xfId="1780"/>
    <cellStyle name="20% - Accent1 2 2 2 8" xfId="1781"/>
    <cellStyle name="20% - Accent1 2 2 2 9" xfId="1730"/>
    <cellStyle name="20% - Accent1 2 2 3" xfId="274"/>
    <cellStyle name="20% - Accent1 2 2 3 2" xfId="1783"/>
    <cellStyle name="20% - Accent1 2 2 3 2 2" xfId="1784"/>
    <cellStyle name="20% - Accent1 2 2 3 2 2 2" xfId="1785"/>
    <cellStyle name="20% - Accent1 2 2 3 2 2 2 2" xfId="1786"/>
    <cellStyle name="20% - Accent1 2 2 3 2 2 3" xfId="1787"/>
    <cellStyle name="20% - Accent1 2 2 3 2 3" xfId="1788"/>
    <cellStyle name="20% - Accent1 2 2 3 2 3 2" xfId="1789"/>
    <cellStyle name="20% - Accent1 2 2 3 2 3 2 2" xfId="1790"/>
    <cellStyle name="20% - Accent1 2 2 3 2 3 3" xfId="1791"/>
    <cellStyle name="20% - Accent1 2 2 3 2 4" xfId="1792"/>
    <cellStyle name="20% - Accent1 2 2 3 2 4 2" xfId="1793"/>
    <cellStyle name="20% - Accent1 2 2 3 2 5" xfId="1794"/>
    <cellStyle name="20% - Accent1 2 2 3 3" xfId="1795"/>
    <cellStyle name="20% - Accent1 2 2 3 3 2" xfId="1796"/>
    <cellStyle name="20% - Accent1 2 2 3 3 2 2" xfId="1797"/>
    <cellStyle name="20% - Accent1 2 2 3 3 3" xfId="1798"/>
    <cellStyle name="20% - Accent1 2 2 3 4" xfId="1799"/>
    <cellStyle name="20% - Accent1 2 2 3 4 2" xfId="1800"/>
    <cellStyle name="20% - Accent1 2 2 3 4 2 2" xfId="1801"/>
    <cellStyle name="20% - Accent1 2 2 3 4 3" xfId="1802"/>
    <cellStyle name="20% - Accent1 2 2 3 5" xfId="1803"/>
    <cellStyle name="20% - Accent1 2 2 3 5 2" xfId="1804"/>
    <cellStyle name="20% - Accent1 2 2 3 6" xfId="1805"/>
    <cellStyle name="20% - Accent1 2 2 3 7" xfId="1782"/>
    <cellStyle name="20% - Accent1 2 2 4" xfId="1806"/>
    <cellStyle name="20% - Accent1 2 2 4 2" xfId="1807"/>
    <cellStyle name="20% - Accent1 2 2 4 2 2" xfId="1808"/>
    <cellStyle name="20% - Accent1 2 2 4 2 2 2" xfId="1809"/>
    <cellStyle name="20% - Accent1 2 2 4 2 3" xfId="1810"/>
    <cellStyle name="20% - Accent1 2 2 4 3" xfId="1811"/>
    <cellStyle name="20% - Accent1 2 2 4 3 2" xfId="1812"/>
    <cellStyle name="20% - Accent1 2 2 4 3 2 2" xfId="1813"/>
    <cellStyle name="20% - Accent1 2 2 4 3 3" xfId="1814"/>
    <cellStyle name="20% - Accent1 2 2 4 4" xfId="1815"/>
    <cellStyle name="20% - Accent1 2 2 4 4 2" xfId="1816"/>
    <cellStyle name="20% - Accent1 2 2 4 5" xfId="1817"/>
    <cellStyle name="20% - Accent1 2 2 5" xfId="1818"/>
    <cellStyle name="20% - Accent1 2 2 5 2" xfId="1819"/>
    <cellStyle name="20% - Accent1 2 2 5 2 2" xfId="1820"/>
    <cellStyle name="20% - Accent1 2 2 5 3" xfId="1821"/>
    <cellStyle name="20% - Accent1 2 2 6" xfId="1822"/>
    <cellStyle name="20% - Accent1 2 2 6 2" xfId="1823"/>
    <cellStyle name="20% - Accent1 2 2 6 2 2" xfId="1824"/>
    <cellStyle name="20% - Accent1 2 2 6 3" xfId="1825"/>
    <cellStyle name="20% - Accent1 2 2 7" xfId="1826"/>
    <cellStyle name="20% - Accent1 2 2 7 2" xfId="1827"/>
    <cellStyle name="20% - Accent1 2 2 7 2 2" xfId="1828"/>
    <cellStyle name="20% - Accent1 2 2 7 3" xfId="1829"/>
    <cellStyle name="20% - Accent1 2 2 8" xfId="1830"/>
    <cellStyle name="20% - Accent1 2 2 8 2" xfId="1831"/>
    <cellStyle name="20% - Accent1 2 2 9" xfId="1832"/>
    <cellStyle name="20% - Accent1 2 3" xfId="142"/>
    <cellStyle name="20% - Accent1 2 3 2" xfId="318"/>
    <cellStyle name="20% - Accent1 2 3 2 2" xfId="1835"/>
    <cellStyle name="20% - Accent1 2 3 2 2 2" xfId="1836"/>
    <cellStyle name="20% - Accent1 2 3 2 2 2 2" xfId="1837"/>
    <cellStyle name="20% - Accent1 2 3 2 2 2 2 2" xfId="1838"/>
    <cellStyle name="20% - Accent1 2 3 2 2 2 3" xfId="1839"/>
    <cellStyle name="20% - Accent1 2 3 2 2 3" xfId="1840"/>
    <cellStyle name="20% - Accent1 2 3 2 2 3 2" xfId="1841"/>
    <cellStyle name="20% - Accent1 2 3 2 2 3 2 2" xfId="1842"/>
    <cellStyle name="20% - Accent1 2 3 2 2 3 3" xfId="1843"/>
    <cellStyle name="20% - Accent1 2 3 2 2 4" xfId="1844"/>
    <cellStyle name="20% - Accent1 2 3 2 2 4 2" xfId="1845"/>
    <cellStyle name="20% - Accent1 2 3 2 2 5" xfId="1846"/>
    <cellStyle name="20% - Accent1 2 3 2 3" xfId="1847"/>
    <cellStyle name="20% - Accent1 2 3 2 3 2" xfId="1848"/>
    <cellStyle name="20% - Accent1 2 3 2 3 2 2" xfId="1849"/>
    <cellStyle name="20% - Accent1 2 3 2 3 3" xfId="1850"/>
    <cellStyle name="20% - Accent1 2 3 2 4" xfId="1851"/>
    <cellStyle name="20% - Accent1 2 3 2 4 2" xfId="1852"/>
    <cellStyle name="20% - Accent1 2 3 2 4 2 2" xfId="1853"/>
    <cellStyle name="20% - Accent1 2 3 2 4 3" xfId="1854"/>
    <cellStyle name="20% - Accent1 2 3 2 5" xfId="1855"/>
    <cellStyle name="20% - Accent1 2 3 2 5 2" xfId="1856"/>
    <cellStyle name="20% - Accent1 2 3 2 6" xfId="1857"/>
    <cellStyle name="20% - Accent1 2 3 2 7" xfId="1834"/>
    <cellStyle name="20% - Accent1 2 3 3" xfId="1858"/>
    <cellStyle name="20% - Accent1 2 3 3 2" xfId="1859"/>
    <cellStyle name="20% - Accent1 2 3 3 2 2" xfId="1860"/>
    <cellStyle name="20% - Accent1 2 3 3 2 2 2" xfId="1861"/>
    <cellStyle name="20% - Accent1 2 3 3 2 3" xfId="1862"/>
    <cellStyle name="20% - Accent1 2 3 3 3" xfId="1863"/>
    <cellStyle name="20% - Accent1 2 3 3 3 2" xfId="1864"/>
    <cellStyle name="20% - Accent1 2 3 3 3 2 2" xfId="1865"/>
    <cellStyle name="20% - Accent1 2 3 3 3 3" xfId="1866"/>
    <cellStyle name="20% - Accent1 2 3 3 4" xfId="1867"/>
    <cellStyle name="20% - Accent1 2 3 3 4 2" xfId="1868"/>
    <cellStyle name="20% - Accent1 2 3 3 5" xfId="1869"/>
    <cellStyle name="20% - Accent1 2 3 4" xfId="1870"/>
    <cellStyle name="20% - Accent1 2 3 4 2" xfId="1871"/>
    <cellStyle name="20% - Accent1 2 3 4 2 2" xfId="1872"/>
    <cellStyle name="20% - Accent1 2 3 4 3" xfId="1873"/>
    <cellStyle name="20% - Accent1 2 3 5" xfId="1874"/>
    <cellStyle name="20% - Accent1 2 3 5 2" xfId="1875"/>
    <cellStyle name="20% - Accent1 2 3 5 2 2" xfId="1876"/>
    <cellStyle name="20% - Accent1 2 3 5 3" xfId="1877"/>
    <cellStyle name="20% - Accent1 2 3 6" xfId="1878"/>
    <cellStyle name="20% - Accent1 2 3 6 2" xfId="1879"/>
    <cellStyle name="20% - Accent1 2 3 6 2 2" xfId="1880"/>
    <cellStyle name="20% - Accent1 2 3 6 3" xfId="1881"/>
    <cellStyle name="20% - Accent1 2 3 7" xfId="1882"/>
    <cellStyle name="20% - Accent1 2 3 7 2" xfId="1883"/>
    <cellStyle name="20% - Accent1 2 3 8" xfId="1884"/>
    <cellStyle name="20% - Accent1 2 3 9" xfId="1833"/>
    <cellStyle name="20% - Accent1 2 4" xfId="230"/>
    <cellStyle name="20% - Accent1 2 4 2" xfId="1886"/>
    <cellStyle name="20% - Accent1 2 4 2 2" xfId="1887"/>
    <cellStyle name="20% - Accent1 2 4 2 2 2" xfId="1888"/>
    <cellStyle name="20% - Accent1 2 4 2 2 2 2" xfId="1889"/>
    <cellStyle name="20% - Accent1 2 4 2 2 3" xfId="1890"/>
    <cellStyle name="20% - Accent1 2 4 2 3" xfId="1891"/>
    <cellStyle name="20% - Accent1 2 4 2 3 2" xfId="1892"/>
    <cellStyle name="20% - Accent1 2 4 2 3 2 2" xfId="1893"/>
    <cellStyle name="20% - Accent1 2 4 2 3 3" xfId="1894"/>
    <cellStyle name="20% - Accent1 2 4 2 4" xfId="1895"/>
    <cellStyle name="20% - Accent1 2 4 2 4 2" xfId="1896"/>
    <cellStyle name="20% - Accent1 2 4 2 5" xfId="1897"/>
    <cellStyle name="20% - Accent1 2 4 3" xfId="1898"/>
    <cellStyle name="20% - Accent1 2 4 3 2" xfId="1899"/>
    <cellStyle name="20% - Accent1 2 4 3 2 2" xfId="1900"/>
    <cellStyle name="20% - Accent1 2 4 3 3" xfId="1901"/>
    <cellStyle name="20% - Accent1 2 4 4" xfId="1902"/>
    <cellStyle name="20% - Accent1 2 4 4 2" xfId="1903"/>
    <cellStyle name="20% - Accent1 2 4 4 2 2" xfId="1904"/>
    <cellStyle name="20% - Accent1 2 4 4 3" xfId="1905"/>
    <cellStyle name="20% - Accent1 2 4 5" xfId="1906"/>
    <cellStyle name="20% - Accent1 2 4 5 2" xfId="1907"/>
    <cellStyle name="20% - Accent1 2 4 6" xfId="1908"/>
    <cellStyle name="20% - Accent1 2 4 7" xfId="1885"/>
    <cellStyle name="20% - Accent1 2 5" xfId="1909"/>
    <cellStyle name="20% - Accent1 2 5 2" xfId="1910"/>
    <cellStyle name="20% - Accent1 2 5 2 2" xfId="1911"/>
    <cellStyle name="20% - Accent1 2 5 2 2 2" xfId="1912"/>
    <cellStyle name="20% - Accent1 2 5 2 3" xfId="1913"/>
    <cellStyle name="20% - Accent1 2 5 3" xfId="1914"/>
    <cellStyle name="20% - Accent1 2 5 3 2" xfId="1915"/>
    <cellStyle name="20% - Accent1 2 5 3 2 2" xfId="1916"/>
    <cellStyle name="20% - Accent1 2 5 3 3" xfId="1917"/>
    <cellStyle name="20% - Accent1 2 5 4" xfId="1918"/>
    <cellStyle name="20% - Accent1 2 5 4 2" xfId="1919"/>
    <cellStyle name="20% - Accent1 2 5 5" xfId="1920"/>
    <cellStyle name="20% - Accent1 2 6" xfId="1921"/>
    <cellStyle name="20% - Accent1 2 6 2" xfId="1922"/>
    <cellStyle name="20% - Accent1 2 6 2 2" xfId="1923"/>
    <cellStyle name="20% - Accent1 2 6 3" xfId="1924"/>
    <cellStyle name="20% - Accent1 2 7" xfId="1925"/>
    <cellStyle name="20% - Accent1 2 7 2" xfId="1926"/>
    <cellStyle name="20% - Accent1 2 7 2 2" xfId="1927"/>
    <cellStyle name="20% - Accent1 2 7 3" xfId="1928"/>
    <cellStyle name="20% - Accent1 2 8" xfId="1929"/>
    <cellStyle name="20% - Accent1 2 8 2" xfId="1930"/>
    <cellStyle name="20% - Accent1 2 8 2 2" xfId="1931"/>
    <cellStyle name="20% - Accent1 2 8 3" xfId="1932"/>
    <cellStyle name="20% - Accent1 2 9" xfId="1933"/>
    <cellStyle name="20% - Accent1 2 9 2" xfId="1934"/>
    <cellStyle name="20% - Accent1 20" xfId="1935"/>
    <cellStyle name="20% - Accent1 20 2" xfId="1936"/>
    <cellStyle name="20% - Accent1 20 2 2" xfId="1937"/>
    <cellStyle name="20% - Accent1 20 2 2 2" xfId="1938"/>
    <cellStyle name="20% - Accent1 20 2 2 2 2" xfId="1939"/>
    <cellStyle name="20% - Accent1 20 2 2 2 2 2" xfId="1940"/>
    <cellStyle name="20% - Accent1 20 2 2 2 3" xfId="1941"/>
    <cellStyle name="20% - Accent1 20 2 2 3" xfId="1942"/>
    <cellStyle name="20% - Accent1 20 2 2 3 2" xfId="1943"/>
    <cellStyle name="20% - Accent1 20 2 2 3 2 2" xfId="1944"/>
    <cellStyle name="20% - Accent1 20 2 2 3 3" xfId="1945"/>
    <cellStyle name="20% - Accent1 20 2 2 4" xfId="1946"/>
    <cellStyle name="20% - Accent1 20 2 2 4 2" xfId="1947"/>
    <cellStyle name="20% - Accent1 20 2 2 5" xfId="1948"/>
    <cellStyle name="20% - Accent1 20 2 3" xfId="1949"/>
    <cellStyle name="20% - Accent1 20 2 3 2" xfId="1950"/>
    <cellStyle name="20% - Accent1 20 2 3 2 2" xfId="1951"/>
    <cellStyle name="20% - Accent1 20 2 3 3" xfId="1952"/>
    <cellStyle name="20% - Accent1 20 2 4" xfId="1953"/>
    <cellStyle name="20% - Accent1 20 2 4 2" xfId="1954"/>
    <cellStyle name="20% - Accent1 20 2 4 2 2" xfId="1955"/>
    <cellStyle name="20% - Accent1 20 2 4 3" xfId="1956"/>
    <cellStyle name="20% - Accent1 20 2 5" xfId="1957"/>
    <cellStyle name="20% - Accent1 20 2 5 2" xfId="1958"/>
    <cellStyle name="20% - Accent1 20 2 6" xfId="1959"/>
    <cellStyle name="20% - Accent1 20 3" xfId="1960"/>
    <cellStyle name="20% - Accent1 20 3 2" xfId="1961"/>
    <cellStyle name="20% - Accent1 20 3 2 2" xfId="1962"/>
    <cellStyle name="20% - Accent1 20 3 2 2 2" xfId="1963"/>
    <cellStyle name="20% - Accent1 20 3 2 3" xfId="1964"/>
    <cellStyle name="20% - Accent1 20 3 3" xfId="1965"/>
    <cellStyle name="20% - Accent1 20 3 3 2" xfId="1966"/>
    <cellStyle name="20% - Accent1 20 3 3 2 2" xfId="1967"/>
    <cellStyle name="20% - Accent1 20 3 3 3" xfId="1968"/>
    <cellStyle name="20% - Accent1 20 3 4" xfId="1969"/>
    <cellStyle name="20% - Accent1 20 3 4 2" xfId="1970"/>
    <cellStyle name="20% - Accent1 20 3 5" xfId="1971"/>
    <cellStyle name="20% - Accent1 20 4" xfId="1972"/>
    <cellStyle name="20% - Accent1 20 4 2" xfId="1973"/>
    <cellStyle name="20% - Accent1 20 4 2 2" xfId="1974"/>
    <cellStyle name="20% - Accent1 20 4 3" xfId="1975"/>
    <cellStyle name="20% - Accent1 20 5" xfId="1976"/>
    <cellStyle name="20% - Accent1 20 5 2" xfId="1977"/>
    <cellStyle name="20% - Accent1 20 5 2 2" xfId="1978"/>
    <cellStyle name="20% - Accent1 20 5 3" xfId="1979"/>
    <cellStyle name="20% - Accent1 20 6" xfId="1980"/>
    <cellStyle name="20% - Accent1 20 6 2" xfId="1981"/>
    <cellStyle name="20% - Accent1 20 7" xfId="1982"/>
    <cellStyle name="20% - Accent1 21" xfId="1983"/>
    <cellStyle name="20% - Accent1 21 2" xfId="1984"/>
    <cellStyle name="20% - Accent1 21 2 2" xfId="1985"/>
    <cellStyle name="20% - Accent1 21 2 2 2" xfId="1986"/>
    <cellStyle name="20% - Accent1 21 2 2 2 2" xfId="1987"/>
    <cellStyle name="20% - Accent1 21 2 2 2 2 2" xfId="1988"/>
    <cellStyle name="20% - Accent1 21 2 2 2 3" xfId="1989"/>
    <cellStyle name="20% - Accent1 21 2 2 3" xfId="1990"/>
    <cellStyle name="20% - Accent1 21 2 2 3 2" xfId="1991"/>
    <cellStyle name="20% - Accent1 21 2 2 3 2 2" xfId="1992"/>
    <cellStyle name="20% - Accent1 21 2 2 3 3" xfId="1993"/>
    <cellStyle name="20% - Accent1 21 2 2 4" xfId="1994"/>
    <cellStyle name="20% - Accent1 21 2 2 4 2" xfId="1995"/>
    <cellStyle name="20% - Accent1 21 2 2 5" xfId="1996"/>
    <cellStyle name="20% - Accent1 21 2 3" xfId="1997"/>
    <cellStyle name="20% - Accent1 21 2 3 2" xfId="1998"/>
    <cellStyle name="20% - Accent1 21 2 3 2 2" xfId="1999"/>
    <cellStyle name="20% - Accent1 21 2 3 3" xfId="2000"/>
    <cellStyle name="20% - Accent1 21 2 4" xfId="2001"/>
    <cellStyle name="20% - Accent1 21 2 4 2" xfId="2002"/>
    <cellStyle name="20% - Accent1 21 2 4 2 2" xfId="2003"/>
    <cellStyle name="20% - Accent1 21 2 4 3" xfId="2004"/>
    <cellStyle name="20% - Accent1 21 2 5" xfId="2005"/>
    <cellStyle name="20% - Accent1 21 2 5 2" xfId="2006"/>
    <cellStyle name="20% - Accent1 21 2 6" xfId="2007"/>
    <cellStyle name="20% - Accent1 21 3" xfId="2008"/>
    <cellStyle name="20% - Accent1 21 3 2" xfId="2009"/>
    <cellStyle name="20% - Accent1 21 3 2 2" xfId="2010"/>
    <cellStyle name="20% - Accent1 21 3 2 2 2" xfId="2011"/>
    <cellStyle name="20% - Accent1 21 3 2 3" xfId="2012"/>
    <cellStyle name="20% - Accent1 21 3 3" xfId="2013"/>
    <cellStyle name="20% - Accent1 21 3 3 2" xfId="2014"/>
    <cellStyle name="20% - Accent1 21 3 3 2 2" xfId="2015"/>
    <cellStyle name="20% - Accent1 21 3 3 3" xfId="2016"/>
    <cellStyle name="20% - Accent1 21 3 4" xfId="2017"/>
    <cellStyle name="20% - Accent1 21 3 4 2" xfId="2018"/>
    <cellStyle name="20% - Accent1 21 3 5" xfId="2019"/>
    <cellStyle name="20% - Accent1 21 4" xfId="2020"/>
    <cellStyle name="20% - Accent1 21 4 2" xfId="2021"/>
    <cellStyle name="20% - Accent1 21 4 2 2" xfId="2022"/>
    <cellStyle name="20% - Accent1 21 4 3" xfId="2023"/>
    <cellStyle name="20% - Accent1 21 5" xfId="2024"/>
    <cellStyle name="20% - Accent1 21 5 2" xfId="2025"/>
    <cellStyle name="20% - Accent1 21 5 2 2" xfId="2026"/>
    <cellStyle name="20% - Accent1 21 5 3" xfId="2027"/>
    <cellStyle name="20% - Accent1 21 6" xfId="2028"/>
    <cellStyle name="20% - Accent1 21 6 2" xfId="2029"/>
    <cellStyle name="20% - Accent1 21 7" xfId="2030"/>
    <cellStyle name="20% - Accent1 22" xfId="2031"/>
    <cellStyle name="20% - Accent1 22 2" xfId="2032"/>
    <cellStyle name="20% - Accent1 22 2 2" xfId="2033"/>
    <cellStyle name="20% - Accent1 22 2 2 2" xfId="2034"/>
    <cellStyle name="20% - Accent1 22 2 2 2 2" xfId="2035"/>
    <cellStyle name="20% - Accent1 22 2 2 2 2 2" xfId="2036"/>
    <cellStyle name="20% - Accent1 22 2 2 2 3" xfId="2037"/>
    <cellStyle name="20% - Accent1 22 2 2 3" xfId="2038"/>
    <cellStyle name="20% - Accent1 22 2 2 3 2" xfId="2039"/>
    <cellStyle name="20% - Accent1 22 2 2 3 2 2" xfId="2040"/>
    <cellStyle name="20% - Accent1 22 2 2 3 3" xfId="2041"/>
    <cellStyle name="20% - Accent1 22 2 2 4" xfId="2042"/>
    <cellStyle name="20% - Accent1 22 2 2 4 2" xfId="2043"/>
    <cellStyle name="20% - Accent1 22 2 2 5" xfId="2044"/>
    <cellStyle name="20% - Accent1 22 2 3" xfId="2045"/>
    <cellStyle name="20% - Accent1 22 2 3 2" xfId="2046"/>
    <cellStyle name="20% - Accent1 22 2 3 2 2" xfId="2047"/>
    <cellStyle name="20% - Accent1 22 2 3 3" xfId="2048"/>
    <cellStyle name="20% - Accent1 22 2 4" xfId="2049"/>
    <cellStyle name="20% - Accent1 22 2 4 2" xfId="2050"/>
    <cellStyle name="20% - Accent1 22 2 4 2 2" xfId="2051"/>
    <cellStyle name="20% - Accent1 22 2 4 3" xfId="2052"/>
    <cellStyle name="20% - Accent1 22 2 5" xfId="2053"/>
    <cellStyle name="20% - Accent1 22 2 5 2" xfId="2054"/>
    <cellStyle name="20% - Accent1 22 2 6" xfId="2055"/>
    <cellStyle name="20% - Accent1 22 3" xfId="2056"/>
    <cellStyle name="20% - Accent1 22 3 2" xfId="2057"/>
    <cellStyle name="20% - Accent1 22 3 2 2" xfId="2058"/>
    <cellStyle name="20% - Accent1 22 3 2 2 2" xfId="2059"/>
    <cellStyle name="20% - Accent1 22 3 2 3" xfId="2060"/>
    <cellStyle name="20% - Accent1 22 3 3" xfId="2061"/>
    <cellStyle name="20% - Accent1 22 3 3 2" xfId="2062"/>
    <cellStyle name="20% - Accent1 22 3 3 2 2" xfId="2063"/>
    <cellStyle name="20% - Accent1 22 3 3 3" xfId="2064"/>
    <cellStyle name="20% - Accent1 22 3 4" xfId="2065"/>
    <cellStyle name="20% - Accent1 22 3 4 2" xfId="2066"/>
    <cellStyle name="20% - Accent1 22 3 5" xfId="2067"/>
    <cellStyle name="20% - Accent1 22 4" xfId="2068"/>
    <cellStyle name="20% - Accent1 22 4 2" xfId="2069"/>
    <cellStyle name="20% - Accent1 22 4 2 2" xfId="2070"/>
    <cellStyle name="20% - Accent1 22 4 3" xfId="2071"/>
    <cellStyle name="20% - Accent1 22 5" xfId="2072"/>
    <cellStyle name="20% - Accent1 22 5 2" xfId="2073"/>
    <cellStyle name="20% - Accent1 22 5 2 2" xfId="2074"/>
    <cellStyle name="20% - Accent1 22 5 3" xfId="2075"/>
    <cellStyle name="20% - Accent1 22 6" xfId="2076"/>
    <cellStyle name="20% - Accent1 22 6 2" xfId="2077"/>
    <cellStyle name="20% - Accent1 22 7" xfId="2078"/>
    <cellStyle name="20% - Accent1 23" xfId="2079"/>
    <cellStyle name="20% - Accent1 23 2" xfId="2080"/>
    <cellStyle name="20% - Accent1 23 2 2" xfId="2081"/>
    <cellStyle name="20% - Accent1 23 2 2 2" xfId="2082"/>
    <cellStyle name="20% - Accent1 23 2 2 2 2" xfId="2083"/>
    <cellStyle name="20% - Accent1 23 2 2 3" xfId="2084"/>
    <cellStyle name="20% - Accent1 23 2 3" xfId="2085"/>
    <cellStyle name="20% - Accent1 23 2 3 2" xfId="2086"/>
    <cellStyle name="20% - Accent1 23 2 3 2 2" xfId="2087"/>
    <cellStyle name="20% - Accent1 23 2 3 3" xfId="2088"/>
    <cellStyle name="20% - Accent1 23 2 4" xfId="2089"/>
    <cellStyle name="20% - Accent1 23 2 4 2" xfId="2090"/>
    <cellStyle name="20% - Accent1 23 2 5" xfId="2091"/>
    <cellStyle name="20% - Accent1 23 3" xfId="2092"/>
    <cellStyle name="20% - Accent1 23 3 2" xfId="2093"/>
    <cellStyle name="20% - Accent1 23 3 2 2" xfId="2094"/>
    <cellStyle name="20% - Accent1 23 3 3" xfId="2095"/>
    <cellStyle name="20% - Accent1 23 4" xfId="2096"/>
    <cellStyle name="20% - Accent1 23 4 2" xfId="2097"/>
    <cellStyle name="20% - Accent1 23 4 2 2" xfId="2098"/>
    <cellStyle name="20% - Accent1 23 4 3" xfId="2099"/>
    <cellStyle name="20% - Accent1 23 5" xfId="2100"/>
    <cellStyle name="20% - Accent1 23 5 2" xfId="2101"/>
    <cellStyle name="20% - Accent1 23 6" xfId="2102"/>
    <cellStyle name="20% - Accent1 24" xfId="2103"/>
    <cellStyle name="20% - Accent1 24 2" xfId="2104"/>
    <cellStyle name="20% - Accent1 24 2 2" xfId="2105"/>
    <cellStyle name="20% - Accent1 24 2 2 2" xfId="2106"/>
    <cellStyle name="20% - Accent1 24 2 3" xfId="2107"/>
    <cellStyle name="20% - Accent1 24 3" xfId="2108"/>
    <cellStyle name="20% - Accent1 24 3 2" xfId="2109"/>
    <cellStyle name="20% - Accent1 24 3 2 2" xfId="2110"/>
    <cellStyle name="20% - Accent1 24 3 3" xfId="2111"/>
    <cellStyle name="20% - Accent1 24 4" xfId="2112"/>
    <cellStyle name="20% - Accent1 24 4 2" xfId="2113"/>
    <cellStyle name="20% - Accent1 24 5" xfId="2114"/>
    <cellStyle name="20% - Accent1 25" xfId="2115"/>
    <cellStyle name="20% - Accent1 25 2" xfId="2116"/>
    <cellStyle name="20% - Accent1 25 2 2" xfId="2117"/>
    <cellStyle name="20% - Accent1 25 2 3" xfId="2118"/>
    <cellStyle name="20% - Accent1 25 3" xfId="2119"/>
    <cellStyle name="20% - Accent1 25 3 2" xfId="2120"/>
    <cellStyle name="20% - Accent1 25 4" xfId="2121"/>
    <cellStyle name="20% - Accent1 25 5" xfId="2122"/>
    <cellStyle name="20% - Accent1 26" xfId="2123"/>
    <cellStyle name="20% - Accent1 26 2" xfId="2124"/>
    <cellStyle name="20% - Accent1 26 2 2" xfId="2125"/>
    <cellStyle name="20% - Accent1 26 2 3" xfId="2126"/>
    <cellStyle name="20% - Accent1 26 3" xfId="2127"/>
    <cellStyle name="20% - Accent1 26 3 2" xfId="2128"/>
    <cellStyle name="20% - Accent1 26 4" xfId="2129"/>
    <cellStyle name="20% - Accent1 26 5" xfId="2130"/>
    <cellStyle name="20% - Accent1 27" xfId="2131"/>
    <cellStyle name="20% - Accent1 27 2" xfId="2132"/>
    <cellStyle name="20% - Accent1 27 2 2" xfId="2133"/>
    <cellStyle name="20% - Accent1 27 2 3" xfId="2134"/>
    <cellStyle name="20% - Accent1 27 3" xfId="2135"/>
    <cellStyle name="20% - Accent1 27 3 2" xfId="2136"/>
    <cellStyle name="20% - Accent1 27 4" xfId="2137"/>
    <cellStyle name="20% - Accent1 27 5" xfId="2138"/>
    <cellStyle name="20% - Accent1 28" xfId="2139"/>
    <cellStyle name="20% - Accent1 28 2" xfId="2140"/>
    <cellStyle name="20% - Accent1 28 2 2" xfId="2141"/>
    <cellStyle name="20% - Accent1 28 3" xfId="2142"/>
    <cellStyle name="20% - Accent1 28 3 2" xfId="2143"/>
    <cellStyle name="20% - Accent1 28 4" xfId="2144"/>
    <cellStyle name="20% - Accent1 28 5" xfId="2145"/>
    <cellStyle name="20% - Accent1 29" xfId="2146"/>
    <cellStyle name="20% - Accent1 29 2" xfId="2147"/>
    <cellStyle name="20% - Accent1 29 2 2" xfId="2148"/>
    <cellStyle name="20% - Accent1 29 3" xfId="2149"/>
    <cellStyle name="20% - Accent1 29 3 2" xfId="2150"/>
    <cellStyle name="20% - Accent1 29 4" xfId="2151"/>
    <cellStyle name="20% - Accent1 29 5" xfId="2152"/>
    <cellStyle name="20% - Accent1 3" xfId="67"/>
    <cellStyle name="20% - Accent1 3 10" xfId="2154"/>
    <cellStyle name="20% - Accent1 3 10 2" xfId="2155"/>
    <cellStyle name="20% - Accent1 3 11" xfId="2156"/>
    <cellStyle name="20% - Accent1 3 12" xfId="2153"/>
    <cellStyle name="20% - Accent1 3 2" xfId="113"/>
    <cellStyle name="20% - Accent1 3 2 10" xfId="2157"/>
    <cellStyle name="20% - Accent1 3 2 2" xfId="201"/>
    <cellStyle name="20% - Accent1 3 2 2 2" xfId="377"/>
    <cellStyle name="20% - Accent1 3 2 2 2 2" xfId="2160"/>
    <cellStyle name="20% - Accent1 3 2 2 2 2 2" xfId="2161"/>
    <cellStyle name="20% - Accent1 3 2 2 2 2 2 2" xfId="2162"/>
    <cellStyle name="20% - Accent1 3 2 2 2 2 2 2 2" xfId="2163"/>
    <cellStyle name="20% - Accent1 3 2 2 2 2 2 3" xfId="2164"/>
    <cellStyle name="20% - Accent1 3 2 2 2 2 3" xfId="2165"/>
    <cellStyle name="20% - Accent1 3 2 2 2 2 3 2" xfId="2166"/>
    <cellStyle name="20% - Accent1 3 2 2 2 2 3 2 2" xfId="2167"/>
    <cellStyle name="20% - Accent1 3 2 2 2 2 3 3" xfId="2168"/>
    <cellStyle name="20% - Accent1 3 2 2 2 2 4" xfId="2169"/>
    <cellStyle name="20% - Accent1 3 2 2 2 2 4 2" xfId="2170"/>
    <cellStyle name="20% - Accent1 3 2 2 2 2 5" xfId="2171"/>
    <cellStyle name="20% - Accent1 3 2 2 2 3" xfId="2172"/>
    <cellStyle name="20% - Accent1 3 2 2 2 3 2" xfId="2173"/>
    <cellStyle name="20% - Accent1 3 2 2 2 3 2 2" xfId="2174"/>
    <cellStyle name="20% - Accent1 3 2 2 2 3 3" xfId="2175"/>
    <cellStyle name="20% - Accent1 3 2 2 2 4" xfId="2176"/>
    <cellStyle name="20% - Accent1 3 2 2 2 4 2" xfId="2177"/>
    <cellStyle name="20% - Accent1 3 2 2 2 4 2 2" xfId="2178"/>
    <cellStyle name="20% - Accent1 3 2 2 2 4 3" xfId="2179"/>
    <cellStyle name="20% - Accent1 3 2 2 2 5" xfId="2180"/>
    <cellStyle name="20% - Accent1 3 2 2 2 5 2" xfId="2181"/>
    <cellStyle name="20% - Accent1 3 2 2 2 6" xfId="2182"/>
    <cellStyle name="20% - Accent1 3 2 2 2 7" xfId="2159"/>
    <cellStyle name="20% - Accent1 3 2 2 3" xfId="2183"/>
    <cellStyle name="20% - Accent1 3 2 2 3 2" xfId="2184"/>
    <cellStyle name="20% - Accent1 3 2 2 3 2 2" xfId="2185"/>
    <cellStyle name="20% - Accent1 3 2 2 3 2 2 2" xfId="2186"/>
    <cellStyle name="20% - Accent1 3 2 2 3 2 3" xfId="2187"/>
    <cellStyle name="20% - Accent1 3 2 2 3 3" xfId="2188"/>
    <cellStyle name="20% - Accent1 3 2 2 3 3 2" xfId="2189"/>
    <cellStyle name="20% - Accent1 3 2 2 3 3 2 2" xfId="2190"/>
    <cellStyle name="20% - Accent1 3 2 2 3 3 3" xfId="2191"/>
    <cellStyle name="20% - Accent1 3 2 2 3 4" xfId="2192"/>
    <cellStyle name="20% - Accent1 3 2 2 3 4 2" xfId="2193"/>
    <cellStyle name="20% - Accent1 3 2 2 3 5" xfId="2194"/>
    <cellStyle name="20% - Accent1 3 2 2 4" xfId="2195"/>
    <cellStyle name="20% - Accent1 3 2 2 4 2" xfId="2196"/>
    <cellStyle name="20% - Accent1 3 2 2 4 2 2" xfId="2197"/>
    <cellStyle name="20% - Accent1 3 2 2 4 3" xfId="2198"/>
    <cellStyle name="20% - Accent1 3 2 2 5" xfId="2199"/>
    <cellStyle name="20% - Accent1 3 2 2 5 2" xfId="2200"/>
    <cellStyle name="20% - Accent1 3 2 2 5 2 2" xfId="2201"/>
    <cellStyle name="20% - Accent1 3 2 2 5 3" xfId="2202"/>
    <cellStyle name="20% - Accent1 3 2 2 6" xfId="2203"/>
    <cellStyle name="20% - Accent1 3 2 2 6 2" xfId="2204"/>
    <cellStyle name="20% - Accent1 3 2 2 6 2 2" xfId="2205"/>
    <cellStyle name="20% - Accent1 3 2 2 6 3" xfId="2206"/>
    <cellStyle name="20% - Accent1 3 2 2 7" xfId="2207"/>
    <cellStyle name="20% - Accent1 3 2 2 7 2" xfId="2208"/>
    <cellStyle name="20% - Accent1 3 2 2 8" xfId="2209"/>
    <cellStyle name="20% - Accent1 3 2 2 9" xfId="2158"/>
    <cellStyle name="20% - Accent1 3 2 3" xfId="289"/>
    <cellStyle name="20% - Accent1 3 2 3 2" xfId="2211"/>
    <cellStyle name="20% - Accent1 3 2 3 2 2" xfId="2212"/>
    <cellStyle name="20% - Accent1 3 2 3 2 2 2" xfId="2213"/>
    <cellStyle name="20% - Accent1 3 2 3 2 2 2 2" xfId="2214"/>
    <cellStyle name="20% - Accent1 3 2 3 2 2 3" xfId="2215"/>
    <cellStyle name="20% - Accent1 3 2 3 2 3" xfId="2216"/>
    <cellStyle name="20% - Accent1 3 2 3 2 3 2" xfId="2217"/>
    <cellStyle name="20% - Accent1 3 2 3 2 3 2 2" xfId="2218"/>
    <cellStyle name="20% - Accent1 3 2 3 2 3 3" xfId="2219"/>
    <cellStyle name="20% - Accent1 3 2 3 2 4" xfId="2220"/>
    <cellStyle name="20% - Accent1 3 2 3 2 4 2" xfId="2221"/>
    <cellStyle name="20% - Accent1 3 2 3 2 5" xfId="2222"/>
    <cellStyle name="20% - Accent1 3 2 3 3" xfId="2223"/>
    <cellStyle name="20% - Accent1 3 2 3 3 2" xfId="2224"/>
    <cellStyle name="20% - Accent1 3 2 3 3 2 2" xfId="2225"/>
    <cellStyle name="20% - Accent1 3 2 3 3 3" xfId="2226"/>
    <cellStyle name="20% - Accent1 3 2 3 4" xfId="2227"/>
    <cellStyle name="20% - Accent1 3 2 3 4 2" xfId="2228"/>
    <cellStyle name="20% - Accent1 3 2 3 4 2 2" xfId="2229"/>
    <cellStyle name="20% - Accent1 3 2 3 4 3" xfId="2230"/>
    <cellStyle name="20% - Accent1 3 2 3 5" xfId="2231"/>
    <cellStyle name="20% - Accent1 3 2 3 5 2" xfId="2232"/>
    <cellStyle name="20% - Accent1 3 2 3 6" xfId="2233"/>
    <cellStyle name="20% - Accent1 3 2 3 7" xfId="2210"/>
    <cellStyle name="20% - Accent1 3 2 4" xfId="2234"/>
    <cellStyle name="20% - Accent1 3 2 4 2" xfId="2235"/>
    <cellStyle name="20% - Accent1 3 2 4 2 2" xfId="2236"/>
    <cellStyle name="20% - Accent1 3 2 4 2 2 2" xfId="2237"/>
    <cellStyle name="20% - Accent1 3 2 4 2 3" xfId="2238"/>
    <cellStyle name="20% - Accent1 3 2 4 3" xfId="2239"/>
    <cellStyle name="20% - Accent1 3 2 4 3 2" xfId="2240"/>
    <cellStyle name="20% - Accent1 3 2 4 3 2 2" xfId="2241"/>
    <cellStyle name="20% - Accent1 3 2 4 3 3" xfId="2242"/>
    <cellStyle name="20% - Accent1 3 2 4 4" xfId="2243"/>
    <cellStyle name="20% - Accent1 3 2 4 4 2" xfId="2244"/>
    <cellStyle name="20% - Accent1 3 2 4 5" xfId="2245"/>
    <cellStyle name="20% - Accent1 3 2 5" xfId="2246"/>
    <cellStyle name="20% - Accent1 3 2 5 2" xfId="2247"/>
    <cellStyle name="20% - Accent1 3 2 5 2 2" xfId="2248"/>
    <cellStyle name="20% - Accent1 3 2 5 3" xfId="2249"/>
    <cellStyle name="20% - Accent1 3 2 6" xfId="2250"/>
    <cellStyle name="20% - Accent1 3 2 6 2" xfId="2251"/>
    <cellStyle name="20% - Accent1 3 2 6 2 2" xfId="2252"/>
    <cellStyle name="20% - Accent1 3 2 6 3" xfId="2253"/>
    <cellStyle name="20% - Accent1 3 2 7" xfId="2254"/>
    <cellStyle name="20% - Accent1 3 2 7 2" xfId="2255"/>
    <cellStyle name="20% - Accent1 3 2 7 2 2" xfId="2256"/>
    <cellStyle name="20% - Accent1 3 2 7 3" xfId="2257"/>
    <cellStyle name="20% - Accent1 3 2 8" xfId="2258"/>
    <cellStyle name="20% - Accent1 3 2 8 2" xfId="2259"/>
    <cellStyle name="20% - Accent1 3 2 9" xfId="2260"/>
    <cellStyle name="20% - Accent1 3 3" xfId="157"/>
    <cellStyle name="20% - Accent1 3 3 2" xfId="333"/>
    <cellStyle name="20% - Accent1 3 3 2 2" xfId="2263"/>
    <cellStyle name="20% - Accent1 3 3 2 2 2" xfId="2264"/>
    <cellStyle name="20% - Accent1 3 3 2 2 2 2" xfId="2265"/>
    <cellStyle name="20% - Accent1 3 3 2 2 2 2 2" xfId="2266"/>
    <cellStyle name="20% - Accent1 3 3 2 2 2 3" xfId="2267"/>
    <cellStyle name="20% - Accent1 3 3 2 2 3" xfId="2268"/>
    <cellStyle name="20% - Accent1 3 3 2 2 3 2" xfId="2269"/>
    <cellStyle name="20% - Accent1 3 3 2 2 3 2 2" xfId="2270"/>
    <cellStyle name="20% - Accent1 3 3 2 2 3 3" xfId="2271"/>
    <cellStyle name="20% - Accent1 3 3 2 2 4" xfId="2272"/>
    <cellStyle name="20% - Accent1 3 3 2 2 4 2" xfId="2273"/>
    <cellStyle name="20% - Accent1 3 3 2 2 5" xfId="2274"/>
    <cellStyle name="20% - Accent1 3 3 2 3" xfId="2275"/>
    <cellStyle name="20% - Accent1 3 3 2 3 2" xfId="2276"/>
    <cellStyle name="20% - Accent1 3 3 2 3 2 2" xfId="2277"/>
    <cellStyle name="20% - Accent1 3 3 2 3 3" xfId="2278"/>
    <cellStyle name="20% - Accent1 3 3 2 4" xfId="2279"/>
    <cellStyle name="20% - Accent1 3 3 2 4 2" xfId="2280"/>
    <cellStyle name="20% - Accent1 3 3 2 4 2 2" xfId="2281"/>
    <cellStyle name="20% - Accent1 3 3 2 4 3" xfId="2282"/>
    <cellStyle name="20% - Accent1 3 3 2 5" xfId="2283"/>
    <cellStyle name="20% - Accent1 3 3 2 5 2" xfId="2284"/>
    <cellStyle name="20% - Accent1 3 3 2 6" xfId="2285"/>
    <cellStyle name="20% - Accent1 3 3 2 7" xfId="2262"/>
    <cellStyle name="20% - Accent1 3 3 3" xfId="2286"/>
    <cellStyle name="20% - Accent1 3 3 3 2" xfId="2287"/>
    <cellStyle name="20% - Accent1 3 3 3 2 2" xfId="2288"/>
    <cellStyle name="20% - Accent1 3 3 3 2 2 2" xfId="2289"/>
    <cellStyle name="20% - Accent1 3 3 3 2 3" xfId="2290"/>
    <cellStyle name="20% - Accent1 3 3 3 3" xfId="2291"/>
    <cellStyle name="20% - Accent1 3 3 3 3 2" xfId="2292"/>
    <cellStyle name="20% - Accent1 3 3 3 3 2 2" xfId="2293"/>
    <cellStyle name="20% - Accent1 3 3 3 3 3" xfId="2294"/>
    <cellStyle name="20% - Accent1 3 3 3 4" xfId="2295"/>
    <cellStyle name="20% - Accent1 3 3 3 4 2" xfId="2296"/>
    <cellStyle name="20% - Accent1 3 3 3 5" xfId="2297"/>
    <cellStyle name="20% - Accent1 3 3 4" xfId="2298"/>
    <cellStyle name="20% - Accent1 3 3 4 2" xfId="2299"/>
    <cellStyle name="20% - Accent1 3 3 4 2 2" xfId="2300"/>
    <cellStyle name="20% - Accent1 3 3 4 3" xfId="2301"/>
    <cellStyle name="20% - Accent1 3 3 5" xfId="2302"/>
    <cellStyle name="20% - Accent1 3 3 5 2" xfId="2303"/>
    <cellStyle name="20% - Accent1 3 3 5 2 2" xfId="2304"/>
    <cellStyle name="20% - Accent1 3 3 5 3" xfId="2305"/>
    <cellStyle name="20% - Accent1 3 3 6" xfId="2306"/>
    <cellStyle name="20% - Accent1 3 3 6 2" xfId="2307"/>
    <cellStyle name="20% - Accent1 3 3 6 2 2" xfId="2308"/>
    <cellStyle name="20% - Accent1 3 3 6 3" xfId="2309"/>
    <cellStyle name="20% - Accent1 3 3 7" xfId="2310"/>
    <cellStyle name="20% - Accent1 3 3 7 2" xfId="2311"/>
    <cellStyle name="20% - Accent1 3 3 8" xfId="2312"/>
    <cellStyle name="20% - Accent1 3 3 9" xfId="2261"/>
    <cellStyle name="20% - Accent1 3 4" xfId="245"/>
    <cellStyle name="20% - Accent1 3 4 2" xfId="2314"/>
    <cellStyle name="20% - Accent1 3 4 2 2" xfId="2315"/>
    <cellStyle name="20% - Accent1 3 4 2 2 2" xfId="2316"/>
    <cellStyle name="20% - Accent1 3 4 2 2 2 2" xfId="2317"/>
    <cellStyle name="20% - Accent1 3 4 2 2 3" xfId="2318"/>
    <cellStyle name="20% - Accent1 3 4 2 3" xfId="2319"/>
    <cellStyle name="20% - Accent1 3 4 2 3 2" xfId="2320"/>
    <cellStyle name="20% - Accent1 3 4 2 3 2 2" xfId="2321"/>
    <cellStyle name="20% - Accent1 3 4 2 3 3" xfId="2322"/>
    <cellStyle name="20% - Accent1 3 4 2 4" xfId="2323"/>
    <cellStyle name="20% - Accent1 3 4 2 4 2" xfId="2324"/>
    <cellStyle name="20% - Accent1 3 4 2 5" xfId="2325"/>
    <cellStyle name="20% - Accent1 3 4 3" xfId="2326"/>
    <cellStyle name="20% - Accent1 3 4 3 2" xfId="2327"/>
    <cellStyle name="20% - Accent1 3 4 3 2 2" xfId="2328"/>
    <cellStyle name="20% - Accent1 3 4 3 3" xfId="2329"/>
    <cellStyle name="20% - Accent1 3 4 4" xfId="2330"/>
    <cellStyle name="20% - Accent1 3 4 4 2" xfId="2331"/>
    <cellStyle name="20% - Accent1 3 4 4 2 2" xfId="2332"/>
    <cellStyle name="20% - Accent1 3 4 4 3" xfId="2333"/>
    <cellStyle name="20% - Accent1 3 4 5" xfId="2334"/>
    <cellStyle name="20% - Accent1 3 4 5 2" xfId="2335"/>
    <cellStyle name="20% - Accent1 3 4 6" xfId="2336"/>
    <cellStyle name="20% - Accent1 3 4 7" xfId="2313"/>
    <cellStyle name="20% - Accent1 3 5" xfId="2337"/>
    <cellStyle name="20% - Accent1 3 5 2" xfId="2338"/>
    <cellStyle name="20% - Accent1 3 5 2 2" xfId="2339"/>
    <cellStyle name="20% - Accent1 3 5 2 2 2" xfId="2340"/>
    <cellStyle name="20% - Accent1 3 5 2 3" xfId="2341"/>
    <cellStyle name="20% - Accent1 3 5 3" xfId="2342"/>
    <cellStyle name="20% - Accent1 3 5 3 2" xfId="2343"/>
    <cellStyle name="20% - Accent1 3 5 3 2 2" xfId="2344"/>
    <cellStyle name="20% - Accent1 3 5 3 3" xfId="2345"/>
    <cellStyle name="20% - Accent1 3 5 4" xfId="2346"/>
    <cellStyle name="20% - Accent1 3 5 4 2" xfId="2347"/>
    <cellStyle name="20% - Accent1 3 5 5" xfId="2348"/>
    <cellStyle name="20% - Accent1 3 6" xfId="2349"/>
    <cellStyle name="20% - Accent1 3 6 2" xfId="2350"/>
    <cellStyle name="20% - Accent1 3 6 2 2" xfId="2351"/>
    <cellStyle name="20% - Accent1 3 6 3" xfId="2352"/>
    <cellStyle name="20% - Accent1 3 7" xfId="2353"/>
    <cellStyle name="20% - Accent1 3 7 2" xfId="2354"/>
    <cellStyle name="20% - Accent1 3 7 2 2" xfId="2355"/>
    <cellStyle name="20% - Accent1 3 7 3" xfId="2356"/>
    <cellStyle name="20% - Accent1 3 8" xfId="2357"/>
    <cellStyle name="20% - Accent1 3 8 2" xfId="2358"/>
    <cellStyle name="20% - Accent1 3 8 2 2" xfId="2359"/>
    <cellStyle name="20% - Accent1 3 8 3" xfId="2360"/>
    <cellStyle name="20% - Accent1 3 9" xfId="2361"/>
    <cellStyle name="20% - Accent1 3 9 2" xfId="2362"/>
    <cellStyle name="20% - Accent1 30" xfId="2363"/>
    <cellStyle name="20% - Accent1 30 2" xfId="2364"/>
    <cellStyle name="20% - Accent1 30 2 2" xfId="2365"/>
    <cellStyle name="20% - Accent1 30 3" xfId="2366"/>
    <cellStyle name="20% - Accent1 30 3 2" xfId="2367"/>
    <cellStyle name="20% - Accent1 30 4" xfId="2368"/>
    <cellStyle name="20% - Accent1 30 5" xfId="2369"/>
    <cellStyle name="20% - Accent1 31" xfId="2370"/>
    <cellStyle name="20% - Accent1 31 2" xfId="2371"/>
    <cellStyle name="20% - Accent1 31 2 2" xfId="2372"/>
    <cellStyle name="20% - Accent1 31 3" xfId="2373"/>
    <cellStyle name="20% - Accent1 31 3 2" xfId="2374"/>
    <cellStyle name="20% - Accent1 31 4" xfId="2375"/>
    <cellStyle name="20% - Accent1 31 5" xfId="2376"/>
    <cellStyle name="20% - Accent1 32" xfId="2377"/>
    <cellStyle name="20% - Accent1 32 2" xfId="2378"/>
    <cellStyle name="20% - Accent1 32 2 2" xfId="2379"/>
    <cellStyle name="20% - Accent1 32 3" xfId="2380"/>
    <cellStyle name="20% - Accent1 32 3 2" xfId="2381"/>
    <cellStyle name="20% - Accent1 32 4" xfId="2382"/>
    <cellStyle name="20% - Accent1 32 5" xfId="2383"/>
    <cellStyle name="20% - Accent1 33" xfId="2384"/>
    <cellStyle name="20% - Accent1 33 2" xfId="2385"/>
    <cellStyle name="20% - Accent1 33 2 2" xfId="2386"/>
    <cellStyle name="20% - Accent1 33 3" xfId="2387"/>
    <cellStyle name="20% - Accent1 33 3 2" xfId="2388"/>
    <cellStyle name="20% - Accent1 33 4" xfId="2389"/>
    <cellStyle name="20% - Accent1 33 5" xfId="2390"/>
    <cellStyle name="20% - Accent1 34" xfId="2391"/>
    <cellStyle name="20% - Accent1 34 2" xfId="2392"/>
    <cellStyle name="20% - Accent1 34 2 2" xfId="2393"/>
    <cellStyle name="20% - Accent1 34 3" xfId="2394"/>
    <cellStyle name="20% - Accent1 34 3 2" xfId="2395"/>
    <cellStyle name="20% - Accent1 34 4" xfId="2396"/>
    <cellStyle name="20% - Accent1 34 5" xfId="2397"/>
    <cellStyle name="20% - Accent1 35" xfId="2398"/>
    <cellStyle name="20% - Accent1 35 2" xfId="2399"/>
    <cellStyle name="20% - Accent1 35 2 2" xfId="2400"/>
    <cellStyle name="20% - Accent1 35 3" xfId="2401"/>
    <cellStyle name="20% - Accent1 35 3 2" xfId="2402"/>
    <cellStyle name="20% - Accent1 35 4" xfId="2403"/>
    <cellStyle name="20% - Accent1 35 5" xfId="2404"/>
    <cellStyle name="20% - Accent1 36" xfId="2405"/>
    <cellStyle name="20% - Accent1 36 2" xfId="2406"/>
    <cellStyle name="20% - Accent1 36 2 2" xfId="2407"/>
    <cellStyle name="20% - Accent1 36 3" xfId="2408"/>
    <cellStyle name="20% - Accent1 36 3 2" xfId="2409"/>
    <cellStyle name="20% - Accent1 36 4" xfId="2410"/>
    <cellStyle name="20% - Accent1 36 5" xfId="2411"/>
    <cellStyle name="20% - Accent1 37" xfId="2412"/>
    <cellStyle name="20% - Accent1 37 2" xfId="2413"/>
    <cellStyle name="20% - Accent1 37 2 2" xfId="2414"/>
    <cellStyle name="20% - Accent1 37 3" xfId="2415"/>
    <cellStyle name="20% - Accent1 37 3 2" xfId="2416"/>
    <cellStyle name="20% - Accent1 37 4" xfId="2417"/>
    <cellStyle name="20% - Accent1 37 5" xfId="2418"/>
    <cellStyle name="20% - Accent1 38" xfId="2419"/>
    <cellStyle name="20% - Accent1 38 2" xfId="2420"/>
    <cellStyle name="20% - Accent1 38 2 2" xfId="2421"/>
    <cellStyle name="20% - Accent1 38 3" xfId="2422"/>
    <cellStyle name="20% - Accent1 38 3 2" xfId="2423"/>
    <cellStyle name="20% - Accent1 38 4" xfId="2424"/>
    <cellStyle name="20% - Accent1 38 5" xfId="2425"/>
    <cellStyle name="20% - Accent1 39" xfId="2426"/>
    <cellStyle name="20% - Accent1 39 2" xfId="2427"/>
    <cellStyle name="20% - Accent1 39 2 2" xfId="2428"/>
    <cellStyle name="20% - Accent1 39 3" xfId="2429"/>
    <cellStyle name="20% - Accent1 39 3 2" xfId="2430"/>
    <cellStyle name="20% - Accent1 39 4" xfId="2431"/>
    <cellStyle name="20% - Accent1 39 5" xfId="2432"/>
    <cellStyle name="20% - Accent1 4" xfId="82"/>
    <cellStyle name="20% - Accent1 4 10" xfId="2434"/>
    <cellStyle name="20% - Accent1 4 10 2" xfId="2435"/>
    <cellStyle name="20% - Accent1 4 11" xfId="2436"/>
    <cellStyle name="20% - Accent1 4 12" xfId="2433"/>
    <cellStyle name="20% - Accent1 4 2" xfId="171"/>
    <cellStyle name="20% - Accent1 4 2 10" xfId="2437"/>
    <cellStyle name="20% - Accent1 4 2 2" xfId="347"/>
    <cellStyle name="20% - Accent1 4 2 2 2" xfId="2439"/>
    <cellStyle name="20% - Accent1 4 2 2 2 2" xfId="2440"/>
    <cellStyle name="20% - Accent1 4 2 2 2 2 2" xfId="2441"/>
    <cellStyle name="20% - Accent1 4 2 2 2 2 2 2" xfId="2442"/>
    <cellStyle name="20% - Accent1 4 2 2 2 2 2 2 2" xfId="2443"/>
    <cellStyle name="20% - Accent1 4 2 2 2 2 2 3" xfId="2444"/>
    <cellStyle name="20% - Accent1 4 2 2 2 2 3" xfId="2445"/>
    <cellStyle name="20% - Accent1 4 2 2 2 2 3 2" xfId="2446"/>
    <cellStyle name="20% - Accent1 4 2 2 2 2 3 2 2" xfId="2447"/>
    <cellStyle name="20% - Accent1 4 2 2 2 2 3 3" xfId="2448"/>
    <cellStyle name="20% - Accent1 4 2 2 2 2 4" xfId="2449"/>
    <cellStyle name="20% - Accent1 4 2 2 2 2 4 2" xfId="2450"/>
    <cellStyle name="20% - Accent1 4 2 2 2 2 5" xfId="2451"/>
    <cellStyle name="20% - Accent1 4 2 2 2 3" xfId="2452"/>
    <cellStyle name="20% - Accent1 4 2 2 2 3 2" xfId="2453"/>
    <cellStyle name="20% - Accent1 4 2 2 2 3 2 2" xfId="2454"/>
    <cellStyle name="20% - Accent1 4 2 2 2 3 3" xfId="2455"/>
    <cellStyle name="20% - Accent1 4 2 2 2 4" xfId="2456"/>
    <cellStyle name="20% - Accent1 4 2 2 2 4 2" xfId="2457"/>
    <cellStyle name="20% - Accent1 4 2 2 2 4 2 2" xfId="2458"/>
    <cellStyle name="20% - Accent1 4 2 2 2 4 3" xfId="2459"/>
    <cellStyle name="20% - Accent1 4 2 2 2 5" xfId="2460"/>
    <cellStyle name="20% - Accent1 4 2 2 2 5 2" xfId="2461"/>
    <cellStyle name="20% - Accent1 4 2 2 2 6" xfId="2462"/>
    <cellStyle name="20% - Accent1 4 2 2 3" xfId="2463"/>
    <cellStyle name="20% - Accent1 4 2 2 3 2" xfId="2464"/>
    <cellStyle name="20% - Accent1 4 2 2 3 2 2" xfId="2465"/>
    <cellStyle name="20% - Accent1 4 2 2 3 2 2 2" xfId="2466"/>
    <cellStyle name="20% - Accent1 4 2 2 3 2 3" xfId="2467"/>
    <cellStyle name="20% - Accent1 4 2 2 3 3" xfId="2468"/>
    <cellStyle name="20% - Accent1 4 2 2 3 3 2" xfId="2469"/>
    <cellStyle name="20% - Accent1 4 2 2 3 3 2 2" xfId="2470"/>
    <cellStyle name="20% - Accent1 4 2 2 3 3 3" xfId="2471"/>
    <cellStyle name="20% - Accent1 4 2 2 3 4" xfId="2472"/>
    <cellStyle name="20% - Accent1 4 2 2 3 4 2" xfId="2473"/>
    <cellStyle name="20% - Accent1 4 2 2 3 5" xfId="2474"/>
    <cellStyle name="20% - Accent1 4 2 2 4" xfId="2475"/>
    <cellStyle name="20% - Accent1 4 2 2 4 2" xfId="2476"/>
    <cellStyle name="20% - Accent1 4 2 2 4 2 2" xfId="2477"/>
    <cellStyle name="20% - Accent1 4 2 2 4 3" xfId="2478"/>
    <cellStyle name="20% - Accent1 4 2 2 5" xfId="2479"/>
    <cellStyle name="20% - Accent1 4 2 2 5 2" xfId="2480"/>
    <cellStyle name="20% - Accent1 4 2 2 5 2 2" xfId="2481"/>
    <cellStyle name="20% - Accent1 4 2 2 5 3" xfId="2482"/>
    <cellStyle name="20% - Accent1 4 2 2 6" xfId="2483"/>
    <cellStyle name="20% - Accent1 4 2 2 6 2" xfId="2484"/>
    <cellStyle name="20% - Accent1 4 2 2 6 2 2" xfId="2485"/>
    <cellStyle name="20% - Accent1 4 2 2 6 3" xfId="2486"/>
    <cellStyle name="20% - Accent1 4 2 2 7" xfId="2487"/>
    <cellStyle name="20% - Accent1 4 2 2 7 2" xfId="2488"/>
    <cellStyle name="20% - Accent1 4 2 2 8" xfId="2489"/>
    <cellStyle name="20% - Accent1 4 2 2 9" xfId="2438"/>
    <cellStyle name="20% - Accent1 4 2 3" xfId="2490"/>
    <cellStyle name="20% - Accent1 4 2 3 2" xfId="2491"/>
    <cellStyle name="20% - Accent1 4 2 3 2 2" xfId="2492"/>
    <cellStyle name="20% - Accent1 4 2 3 2 2 2" xfId="2493"/>
    <cellStyle name="20% - Accent1 4 2 3 2 2 2 2" xfId="2494"/>
    <cellStyle name="20% - Accent1 4 2 3 2 2 3" xfId="2495"/>
    <cellStyle name="20% - Accent1 4 2 3 2 3" xfId="2496"/>
    <cellStyle name="20% - Accent1 4 2 3 2 3 2" xfId="2497"/>
    <cellStyle name="20% - Accent1 4 2 3 2 3 2 2" xfId="2498"/>
    <cellStyle name="20% - Accent1 4 2 3 2 3 3" xfId="2499"/>
    <cellStyle name="20% - Accent1 4 2 3 2 4" xfId="2500"/>
    <cellStyle name="20% - Accent1 4 2 3 2 4 2" xfId="2501"/>
    <cellStyle name="20% - Accent1 4 2 3 2 5" xfId="2502"/>
    <cellStyle name="20% - Accent1 4 2 3 3" xfId="2503"/>
    <cellStyle name="20% - Accent1 4 2 3 3 2" xfId="2504"/>
    <cellStyle name="20% - Accent1 4 2 3 3 2 2" xfId="2505"/>
    <cellStyle name="20% - Accent1 4 2 3 3 3" xfId="2506"/>
    <cellStyle name="20% - Accent1 4 2 3 4" xfId="2507"/>
    <cellStyle name="20% - Accent1 4 2 3 4 2" xfId="2508"/>
    <cellStyle name="20% - Accent1 4 2 3 4 2 2" xfId="2509"/>
    <cellStyle name="20% - Accent1 4 2 3 4 3" xfId="2510"/>
    <cellStyle name="20% - Accent1 4 2 3 5" xfId="2511"/>
    <cellStyle name="20% - Accent1 4 2 3 5 2" xfId="2512"/>
    <cellStyle name="20% - Accent1 4 2 3 6" xfId="2513"/>
    <cellStyle name="20% - Accent1 4 2 4" xfId="2514"/>
    <cellStyle name="20% - Accent1 4 2 4 2" xfId="2515"/>
    <cellStyle name="20% - Accent1 4 2 4 2 2" xfId="2516"/>
    <cellStyle name="20% - Accent1 4 2 4 2 2 2" xfId="2517"/>
    <cellStyle name="20% - Accent1 4 2 4 2 3" xfId="2518"/>
    <cellStyle name="20% - Accent1 4 2 4 3" xfId="2519"/>
    <cellStyle name="20% - Accent1 4 2 4 3 2" xfId="2520"/>
    <cellStyle name="20% - Accent1 4 2 4 3 2 2" xfId="2521"/>
    <cellStyle name="20% - Accent1 4 2 4 3 3" xfId="2522"/>
    <cellStyle name="20% - Accent1 4 2 4 4" xfId="2523"/>
    <cellStyle name="20% - Accent1 4 2 4 4 2" xfId="2524"/>
    <cellStyle name="20% - Accent1 4 2 4 5" xfId="2525"/>
    <cellStyle name="20% - Accent1 4 2 5" xfId="2526"/>
    <cellStyle name="20% - Accent1 4 2 5 2" xfId="2527"/>
    <cellStyle name="20% - Accent1 4 2 5 2 2" xfId="2528"/>
    <cellStyle name="20% - Accent1 4 2 5 3" xfId="2529"/>
    <cellStyle name="20% - Accent1 4 2 6" xfId="2530"/>
    <cellStyle name="20% - Accent1 4 2 6 2" xfId="2531"/>
    <cellStyle name="20% - Accent1 4 2 6 2 2" xfId="2532"/>
    <cellStyle name="20% - Accent1 4 2 6 3" xfId="2533"/>
    <cellStyle name="20% - Accent1 4 2 7" xfId="2534"/>
    <cellStyle name="20% - Accent1 4 2 7 2" xfId="2535"/>
    <cellStyle name="20% - Accent1 4 2 7 2 2" xfId="2536"/>
    <cellStyle name="20% - Accent1 4 2 7 3" xfId="2537"/>
    <cellStyle name="20% - Accent1 4 2 8" xfId="2538"/>
    <cellStyle name="20% - Accent1 4 2 8 2" xfId="2539"/>
    <cellStyle name="20% - Accent1 4 2 9" xfId="2540"/>
    <cellStyle name="20% - Accent1 4 3" xfId="259"/>
    <cellStyle name="20% - Accent1 4 3 2" xfId="2542"/>
    <cellStyle name="20% - Accent1 4 3 2 2" xfId="2543"/>
    <cellStyle name="20% - Accent1 4 3 2 2 2" xfId="2544"/>
    <cellStyle name="20% - Accent1 4 3 2 2 2 2" xfId="2545"/>
    <cellStyle name="20% - Accent1 4 3 2 2 2 2 2" xfId="2546"/>
    <cellStyle name="20% - Accent1 4 3 2 2 2 3" xfId="2547"/>
    <cellStyle name="20% - Accent1 4 3 2 2 3" xfId="2548"/>
    <cellStyle name="20% - Accent1 4 3 2 2 3 2" xfId="2549"/>
    <cellStyle name="20% - Accent1 4 3 2 2 3 2 2" xfId="2550"/>
    <cellStyle name="20% - Accent1 4 3 2 2 3 3" xfId="2551"/>
    <cellStyle name="20% - Accent1 4 3 2 2 4" xfId="2552"/>
    <cellStyle name="20% - Accent1 4 3 2 2 4 2" xfId="2553"/>
    <cellStyle name="20% - Accent1 4 3 2 2 5" xfId="2554"/>
    <cellStyle name="20% - Accent1 4 3 2 3" xfId="2555"/>
    <cellStyle name="20% - Accent1 4 3 2 3 2" xfId="2556"/>
    <cellStyle name="20% - Accent1 4 3 2 3 2 2" xfId="2557"/>
    <cellStyle name="20% - Accent1 4 3 2 3 3" xfId="2558"/>
    <cellStyle name="20% - Accent1 4 3 2 4" xfId="2559"/>
    <cellStyle name="20% - Accent1 4 3 2 4 2" xfId="2560"/>
    <cellStyle name="20% - Accent1 4 3 2 4 2 2" xfId="2561"/>
    <cellStyle name="20% - Accent1 4 3 2 4 3" xfId="2562"/>
    <cellStyle name="20% - Accent1 4 3 2 5" xfId="2563"/>
    <cellStyle name="20% - Accent1 4 3 2 5 2" xfId="2564"/>
    <cellStyle name="20% - Accent1 4 3 2 6" xfId="2565"/>
    <cellStyle name="20% - Accent1 4 3 3" xfId="2566"/>
    <cellStyle name="20% - Accent1 4 3 3 2" xfId="2567"/>
    <cellStyle name="20% - Accent1 4 3 3 2 2" xfId="2568"/>
    <cellStyle name="20% - Accent1 4 3 3 2 2 2" xfId="2569"/>
    <cellStyle name="20% - Accent1 4 3 3 2 3" xfId="2570"/>
    <cellStyle name="20% - Accent1 4 3 3 3" xfId="2571"/>
    <cellStyle name="20% - Accent1 4 3 3 3 2" xfId="2572"/>
    <cellStyle name="20% - Accent1 4 3 3 3 2 2" xfId="2573"/>
    <cellStyle name="20% - Accent1 4 3 3 3 3" xfId="2574"/>
    <cellStyle name="20% - Accent1 4 3 3 4" xfId="2575"/>
    <cellStyle name="20% - Accent1 4 3 3 4 2" xfId="2576"/>
    <cellStyle name="20% - Accent1 4 3 3 5" xfId="2577"/>
    <cellStyle name="20% - Accent1 4 3 4" xfId="2578"/>
    <cellStyle name="20% - Accent1 4 3 4 2" xfId="2579"/>
    <cellStyle name="20% - Accent1 4 3 4 2 2" xfId="2580"/>
    <cellStyle name="20% - Accent1 4 3 4 3" xfId="2581"/>
    <cellStyle name="20% - Accent1 4 3 5" xfId="2582"/>
    <cellStyle name="20% - Accent1 4 3 5 2" xfId="2583"/>
    <cellStyle name="20% - Accent1 4 3 5 2 2" xfId="2584"/>
    <cellStyle name="20% - Accent1 4 3 5 3" xfId="2585"/>
    <cellStyle name="20% - Accent1 4 3 6" xfId="2586"/>
    <cellStyle name="20% - Accent1 4 3 6 2" xfId="2587"/>
    <cellStyle name="20% - Accent1 4 3 6 2 2" xfId="2588"/>
    <cellStyle name="20% - Accent1 4 3 6 3" xfId="2589"/>
    <cellStyle name="20% - Accent1 4 3 7" xfId="2590"/>
    <cellStyle name="20% - Accent1 4 3 7 2" xfId="2591"/>
    <cellStyle name="20% - Accent1 4 3 8" xfId="2592"/>
    <cellStyle name="20% - Accent1 4 3 9" xfId="2541"/>
    <cellStyle name="20% - Accent1 4 4" xfId="2593"/>
    <cellStyle name="20% - Accent1 4 4 2" xfId="2594"/>
    <cellStyle name="20% - Accent1 4 4 2 2" xfId="2595"/>
    <cellStyle name="20% - Accent1 4 4 2 2 2" xfId="2596"/>
    <cellStyle name="20% - Accent1 4 4 2 2 2 2" xfId="2597"/>
    <cellStyle name="20% - Accent1 4 4 2 2 3" xfId="2598"/>
    <cellStyle name="20% - Accent1 4 4 2 3" xfId="2599"/>
    <cellStyle name="20% - Accent1 4 4 2 3 2" xfId="2600"/>
    <cellStyle name="20% - Accent1 4 4 2 3 2 2" xfId="2601"/>
    <cellStyle name="20% - Accent1 4 4 2 3 3" xfId="2602"/>
    <cellStyle name="20% - Accent1 4 4 2 4" xfId="2603"/>
    <cellStyle name="20% - Accent1 4 4 2 4 2" xfId="2604"/>
    <cellStyle name="20% - Accent1 4 4 2 5" xfId="2605"/>
    <cellStyle name="20% - Accent1 4 4 3" xfId="2606"/>
    <cellStyle name="20% - Accent1 4 4 3 2" xfId="2607"/>
    <cellStyle name="20% - Accent1 4 4 3 2 2" xfId="2608"/>
    <cellStyle name="20% - Accent1 4 4 3 3" xfId="2609"/>
    <cellStyle name="20% - Accent1 4 4 4" xfId="2610"/>
    <cellStyle name="20% - Accent1 4 4 4 2" xfId="2611"/>
    <cellStyle name="20% - Accent1 4 4 4 2 2" xfId="2612"/>
    <cellStyle name="20% - Accent1 4 4 4 3" xfId="2613"/>
    <cellStyle name="20% - Accent1 4 4 5" xfId="2614"/>
    <cellStyle name="20% - Accent1 4 4 5 2" xfId="2615"/>
    <cellStyle name="20% - Accent1 4 4 6" xfId="2616"/>
    <cellStyle name="20% - Accent1 4 5" xfId="2617"/>
    <cellStyle name="20% - Accent1 4 5 2" xfId="2618"/>
    <cellStyle name="20% - Accent1 4 5 2 2" xfId="2619"/>
    <cellStyle name="20% - Accent1 4 5 2 2 2" xfId="2620"/>
    <cellStyle name="20% - Accent1 4 5 2 3" xfId="2621"/>
    <cellStyle name="20% - Accent1 4 5 3" xfId="2622"/>
    <cellStyle name="20% - Accent1 4 5 3 2" xfId="2623"/>
    <cellStyle name="20% - Accent1 4 5 3 2 2" xfId="2624"/>
    <cellStyle name="20% - Accent1 4 5 3 3" xfId="2625"/>
    <cellStyle name="20% - Accent1 4 5 4" xfId="2626"/>
    <cellStyle name="20% - Accent1 4 5 4 2" xfId="2627"/>
    <cellStyle name="20% - Accent1 4 5 5" xfId="2628"/>
    <cellStyle name="20% - Accent1 4 6" xfId="2629"/>
    <cellStyle name="20% - Accent1 4 6 2" xfId="2630"/>
    <cellStyle name="20% - Accent1 4 6 2 2" xfId="2631"/>
    <cellStyle name="20% - Accent1 4 6 3" xfId="2632"/>
    <cellStyle name="20% - Accent1 4 7" xfId="2633"/>
    <cellStyle name="20% - Accent1 4 7 2" xfId="2634"/>
    <cellStyle name="20% - Accent1 4 7 2 2" xfId="2635"/>
    <cellStyle name="20% - Accent1 4 7 3" xfId="2636"/>
    <cellStyle name="20% - Accent1 4 8" xfId="2637"/>
    <cellStyle name="20% - Accent1 4 8 2" xfId="2638"/>
    <cellStyle name="20% - Accent1 4 8 2 2" xfId="2639"/>
    <cellStyle name="20% - Accent1 4 8 3" xfId="2640"/>
    <cellStyle name="20% - Accent1 4 9" xfId="2641"/>
    <cellStyle name="20% - Accent1 4 9 2" xfId="2642"/>
    <cellStyle name="20% - Accent1 40" xfId="2643"/>
    <cellStyle name="20% - Accent1 40 2" xfId="2644"/>
    <cellStyle name="20% - Accent1 40 2 2" xfId="2645"/>
    <cellStyle name="20% - Accent1 40 3" xfId="2646"/>
    <cellStyle name="20% - Accent1 40 3 2" xfId="2647"/>
    <cellStyle name="20% - Accent1 40 4" xfId="2648"/>
    <cellStyle name="20% - Accent1 40 5" xfId="2649"/>
    <cellStyle name="20% - Accent1 41" xfId="2650"/>
    <cellStyle name="20% - Accent1 41 2" xfId="2651"/>
    <cellStyle name="20% - Accent1 41 2 2" xfId="2652"/>
    <cellStyle name="20% - Accent1 41 3" xfId="2653"/>
    <cellStyle name="20% - Accent1 41 3 2" xfId="2654"/>
    <cellStyle name="20% - Accent1 41 4" xfId="2655"/>
    <cellStyle name="20% - Accent1 41 5" xfId="2656"/>
    <cellStyle name="20% - Accent1 42" xfId="2657"/>
    <cellStyle name="20% - Accent1 42 2" xfId="2658"/>
    <cellStyle name="20% - Accent1 42 2 2" xfId="2659"/>
    <cellStyle name="20% - Accent1 42 3" xfId="2660"/>
    <cellStyle name="20% - Accent1 42 3 2" xfId="2661"/>
    <cellStyle name="20% - Accent1 42 4" xfId="2662"/>
    <cellStyle name="20% - Accent1 42 5" xfId="2663"/>
    <cellStyle name="20% - Accent1 43" xfId="2664"/>
    <cellStyle name="20% - Accent1 43 2" xfId="2665"/>
    <cellStyle name="20% - Accent1 43 2 2" xfId="2666"/>
    <cellStyle name="20% - Accent1 43 3" xfId="2667"/>
    <cellStyle name="20% - Accent1 43 3 2" xfId="2668"/>
    <cellStyle name="20% - Accent1 43 4" xfId="2669"/>
    <cellStyle name="20% - Accent1 44" xfId="2670"/>
    <cellStyle name="20% - Accent1 44 2" xfId="2671"/>
    <cellStyle name="20% - Accent1 44 2 2" xfId="2672"/>
    <cellStyle name="20% - Accent1 44 3" xfId="2673"/>
    <cellStyle name="20% - Accent1 44 3 2" xfId="2674"/>
    <cellStyle name="20% - Accent1 44 4" xfId="2675"/>
    <cellStyle name="20% - Accent1 45" xfId="2676"/>
    <cellStyle name="20% - Accent1 45 2" xfId="2677"/>
    <cellStyle name="20% - Accent1 45 2 2" xfId="2678"/>
    <cellStyle name="20% - Accent1 45 3" xfId="2679"/>
    <cellStyle name="20% - Accent1 45 3 2" xfId="2680"/>
    <cellStyle name="20% - Accent1 45 4" xfId="2681"/>
    <cellStyle name="20% - Accent1 46" xfId="2682"/>
    <cellStyle name="20% - Accent1 46 2" xfId="2683"/>
    <cellStyle name="20% - Accent1 46 2 2" xfId="2684"/>
    <cellStyle name="20% - Accent1 46 3" xfId="2685"/>
    <cellStyle name="20% - Accent1 46 3 2" xfId="2686"/>
    <cellStyle name="20% - Accent1 46 4" xfId="2687"/>
    <cellStyle name="20% - Accent1 47" xfId="2688"/>
    <cellStyle name="20% - Accent1 47 2" xfId="2689"/>
    <cellStyle name="20% - Accent1 47 2 2" xfId="2690"/>
    <cellStyle name="20% - Accent1 47 3" xfId="2691"/>
    <cellStyle name="20% - Accent1 47 3 2" xfId="2692"/>
    <cellStyle name="20% - Accent1 47 4" xfId="2693"/>
    <cellStyle name="20% - Accent1 48" xfId="2694"/>
    <cellStyle name="20% - Accent1 48 2" xfId="2695"/>
    <cellStyle name="20% - Accent1 48 2 2" xfId="2696"/>
    <cellStyle name="20% - Accent1 48 3" xfId="2697"/>
    <cellStyle name="20% - Accent1 48 3 2" xfId="2698"/>
    <cellStyle name="20% - Accent1 48 4" xfId="2699"/>
    <cellStyle name="20% - Accent1 49" xfId="2700"/>
    <cellStyle name="20% - Accent1 49 2" xfId="2701"/>
    <cellStyle name="20% - Accent1 49 2 2" xfId="2702"/>
    <cellStyle name="20% - Accent1 49 3" xfId="2703"/>
    <cellStyle name="20% - Accent1 49 3 2" xfId="2704"/>
    <cellStyle name="20% - Accent1 49 4" xfId="2705"/>
    <cellStyle name="20% - Accent1 5" xfId="127"/>
    <cellStyle name="20% - Accent1 5 10" xfId="2707"/>
    <cellStyle name="20% - Accent1 5 10 2" xfId="2708"/>
    <cellStyle name="20% - Accent1 5 11" xfId="2709"/>
    <cellStyle name="20% - Accent1 5 12" xfId="2706"/>
    <cellStyle name="20% - Accent1 5 2" xfId="303"/>
    <cellStyle name="20% - Accent1 5 2 10" xfId="2710"/>
    <cellStyle name="20% - Accent1 5 2 2" xfId="2711"/>
    <cellStyle name="20% - Accent1 5 2 2 2" xfId="2712"/>
    <cellStyle name="20% - Accent1 5 2 2 2 2" xfId="2713"/>
    <cellStyle name="20% - Accent1 5 2 2 2 2 2" xfId="2714"/>
    <cellStyle name="20% - Accent1 5 2 2 2 2 2 2" xfId="2715"/>
    <cellStyle name="20% - Accent1 5 2 2 2 2 2 2 2" xfId="2716"/>
    <cellStyle name="20% - Accent1 5 2 2 2 2 2 3" xfId="2717"/>
    <cellStyle name="20% - Accent1 5 2 2 2 2 3" xfId="2718"/>
    <cellStyle name="20% - Accent1 5 2 2 2 2 3 2" xfId="2719"/>
    <cellStyle name="20% - Accent1 5 2 2 2 2 3 2 2" xfId="2720"/>
    <cellStyle name="20% - Accent1 5 2 2 2 2 3 3" xfId="2721"/>
    <cellStyle name="20% - Accent1 5 2 2 2 2 4" xfId="2722"/>
    <cellStyle name="20% - Accent1 5 2 2 2 2 4 2" xfId="2723"/>
    <cellStyle name="20% - Accent1 5 2 2 2 2 5" xfId="2724"/>
    <cellStyle name="20% - Accent1 5 2 2 2 3" xfId="2725"/>
    <cellStyle name="20% - Accent1 5 2 2 2 3 2" xfId="2726"/>
    <cellStyle name="20% - Accent1 5 2 2 2 3 2 2" xfId="2727"/>
    <cellStyle name="20% - Accent1 5 2 2 2 3 3" xfId="2728"/>
    <cellStyle name="20% - Accent1 5 2 2 2 4" xfId="2729"/>
    <cellStyle name="20% - Accent1 5 2 2 2 4 2" xfId="2730"/>
    <cellStyle name="20% - Accent1 5 2 2 2 4 2 2" xfId="2731"/>
    <cellStyle name="20% - Accent1 5 2 2 2 4 3" xfId="2732"/>
    <cellStyle name="20% - Accent1 5 2 2 2 5" xfId="2733"/>
    <cellStyle name="20% - Accent1 5 2 2 2 5 2" xfId="2734"/>
    <cellStyle name="20% - Accent1 5 2 2 2 6" xfId="2735"/>
    <cellStyle name="20% - Accent1 5 2 2 3" xfId="2736"/>
    <cellStyle name="20% - Accent1 5 2 2 3 2" xfId="2737"/>
    <cellStyle name="20% - Accent1 5 2 2 3 2 2" xfId="2738"/>
    <cellStyle name="20% - Accent1 5 2 2 3 2 2 2" xfId="2739"/>
    <cellStyle name="20% - Accent1 5 2 2 3 2 3" xfId="2740"/>
    <cellStyle name="20% - Accent1 5 2 2 3 3" xfId="2741"/>
    <cellStyle name="20% - Accent1 5 2 2 3 3 2" xfId="2742"/>
    <cellStyle name="20% - Accent1 5 2 2 3 3 2 2" xfId="2743"/>
    <cellStyle name="20% - Accent1 5 2 2 3 3 3" xfId="2744"/>
    <cellStyle name="20% - Accent1 5 2 2 3 4" xfId="2745"/>
    <cellStyle name="20% - Accent1 5 2 2 3 4 2" xfId="2746"/>
    <cellStyle name="20% - Accent1 5 2 2 3 5" xfId="2747"/>
    <cellStyle name="20% - Accent1 5 2 2 4" xfId="2748"/>
    <cellStyle name="20% - Accent1 5 2 2 4 2" xfId="2749"/>
    <cellStyle name="20% - Accent1 5 2 2 4 2 2" xfId="2750"/>
    <cellStyle name="20% - Accent1 5 2 2 4 3" xfId="2751"/>
    <cellStyle name="20% - Accent1 5 2 2 5" xfId="2752"/>
    <cellStyle name="20% - Accent1 5 2 2 5 2" xfId="2753"/>
    <cellStyle name="20% - Accent1 5 2 2 5 2 2" xfId="2754"/>
    <cellStyle name="20% - Accent1 5 2 2 5 3" xfId="2755"/>
    <cellStyle name="20% - Accent1 5 2 2 6" xfId="2756"/>
    <cellStyle name="20% - Accent1 5 2 2 6 2" xfId="2757"/>
    <cellStyle name="20% - Accent1 5 2 2 6 2 2" xfId="2758"/>
    <cellStyle name="20% - Accent1 5 2 2 6 3" xfId="2759"/>
    <cellStyle name="20% - Accent1 5 2 2 7" xfId="2760"/>
    <cellStyle name="20% - Accent1 5 2 2 7 2" xfId="2761"/>
    <cellStyle name="20% - Accent1 5 2 2 8" xfId="2762"/>
    <cellStyle name="20% - Accent1 5 2 3" xfId="2763"/>
    <cellStyle name="20% - Accent1 5 2 3 2" xfId="2764"/>
    <cellStyle name="20% - Accent1 5 2 3 2 2" xfId="2765"/>
    <cellStyle name="20% - Accent1 5 2 3 2 2 2" xfId="2766"/>
    <cellStyle name="20% - Accent1 5 2 3 2 2 2 2" xfId="2767"/>
    <cellStyle name="20% - Accent1 5 2 3 2 2 3" xfId="2768"/>
    <cellStyle name="20% - Accent1 5 2 3 2 3" xfId="2769"/>
    <cellStyle name="20% - Accent1 5 2 3 2 3 2" xfId="2770"/>
    <cellStyle name="20% - Accent1 5 2 3 2 3 2 2" xfId="2771"/>
    <cellStyle name="20% - Accent1 5 2 3 2 3 3" xfId="2772"/>
    <cellStyle name="20% - Accent1 5 2 3 2 4" xfId="2773"/>
    <cellStyle name="20% - Accent1 5 2 3 2 4 2" xfId="2774"/>
    <cellStyle name="20% - Accent1 5 2 3 2 5" xfId="2775"/>
    <cellStyle name="20% - Accent1 5 2 3 3" xfId="2776"/>
    <cellStyle name="20% - Accent1 5 2 3 3 2" xfId="2777"/>
    <cellStyle name="20% - Accent1 5 2 3 3 2 2" xfId="2778"/>
    <cellStyle name="20% - Accent1 5 2 3 3 3" xfId="2779"/>
    <cellStyle name="20% - Accent1 5 2 3 4" xfId="2780"/>
    <cellStyle name="20% - Accent1 5 2 3 4 2" xfId="2781"/>
    <cellStyle name="20% - Accent1 5 2 3 4 2 2" xfId="2782"/>
    <cellStyle name="20% - Accent1 5 2 3 4 3" xfId="2783"/>
    <cellStyle name="20% - Accent1 5 2 3 5" xfId="2784"/>
    <cellStyle name="20% - Accent1 5 2 3 5 2" xfId="2785"/>
    <cellStyle name="20% - Accent1 5 2 3 6" xfId="2786"/>
    <cellStyle name="20% - Accent1 5 2 4" xfId="2787"/>
    <cellStyle name="20% - Accent1 5 2 4 2" xfId="2788"/>
    <cellStyle name="20% - Accent1 5 2 4 2 2" xfId="2789"/>
    <cellStyle name="20% - Accent1 5 2 4 2 2 2" xfId="2790"/>
    <cellStyle name="20% - Accent1 5 2 4 2 3" xfId="2791"/>
    <cellStyle name="20% - Accent1 5 2 4 3" xfId="2792"/>
    <cellStyle name="20% - Accent1 5 2 4 3 2" xfId="2793"/>
    <cellStyle name="20% - Accent1 5 2 4 3 2 2" xfId="2794"/>
    <cellStyle name="20% - Accent1 5 2 4 3 3" xfId="2795"/>
    <cellStyle name="20% - Accent1 5 2 4 4" xfId="2796"/>
    <cellStyle name="20% - Accent1 5 2 4 4 2" xfId="2797"/>
    <cellStyle name="20% - Accent1 5 2 4 5" xfId="2798"/>
    <cellStyle name="20% - Accent1 5 2 5" xfId="2799"/>
    <cellStyle name="20% - Accent1 5 2 5 2" xfId="2800"/>
    <cellStyle name="20% - Accent1 5 2 5 2 2" xfId="2801"/>
    <cellStyle name="20% - Accent1 5 2 5 3" xfId="2802"/>
    <cellStyle name="20% - Accent1 5 2 6" xfId="2803"/>
    <cellStyle name="20% - Accent1 5 2 6 2" xfId="2804"/>
    <cellStyle name="20% - Accent1 5 2 6 2 2" xfId="2805"/>
    <cellStyle name="20% - Accent1 5 2 6 3" xfId="2806"/>
    <cellStyle name="20% - Accent1 5 2 7" xfId="2807"/>
    <cellStyle name="20% - Accent1 5 2 7 2" xfId="2808"/>
    <cellStyle name="20% - Accent1 5 2 7 2 2" xfId="2809"/>
    <cellStyle name="20% - Accent1 5 2 7 3" xfId="2810"/>
    <cellStyle name="20% - Accent1 5 2 8" xfId="2811"/>
    <cellStyle name="20% - Accent1 5 2 8 2" xfId="2812"/>
    <cellStyle name="20% - Accent1 5 2 9" xfId="2813"/>
    <cellStyle name="20% - Accent1 5 3" xfId="2814"/>
    <cellStyle name="20% - Accent1 5 3 2" xfId="2815"/>
    <cellStyle name="20% - Accent1 5 3 2 2" xfId="2816"/>
    <cellStyle name="20% - Accent1 5 3 2 2 2" xfId="2817"/>
    <cellStyle name="20% - Accent1 5 3 2 2 2 2" xfId="2818"/>
    <cellStyle name="20% - Accent1 5 3 2 2 2 2 2" xfId="2819"/>
    <cellStyle name="20% - Accent1 5 3 2 2 2 3" xfId="2820"/>
    <cellStyle name="20% - Accent1 5 3 2 2 3" xfId="2821"/>
    <cellStyle name="20% - Accent1 5 3 2 2 3 2" xfId="2822"/>
    <cellStyle name="20% - Accent1 5 3 2 2 3 2 2" xfId="2823"/>
    <cellStyle name="20% - Accent1 5 3 2 2 3 3" xfId="2824"/>
    <cellStyle name="20% - Accent1 5 3 2 2 4" xfId="2825"/>
    <cellStyle name="20% - Accent1 5 3 2 2 4 2" xfId="2826"/>
    <cellStyle name="20% - Accent1 5 3 2 2 5" xfId="2827"/>
    <cellStyle name="20% - Accent1 5 3 2 3" xfId="2828"/>
    <cellStyle name="20% - Accent1 5 3 2 3 2" xfId="2829"/>
    <cellStyle name="20% - Accent1 5 3 2 3 2 2" xfId="2830"/>
    <cellStyle name="20% - Accent1 5 3 2 3 3" xfId="2831"/>
    <cellStyle name="20% - Accent1 5 3 2 4" xfId="2832"/>
    <cellStyle name="20% - Accent1 5 3 2 4 2" xfId="2833"/>
    <cellStyle name="20% - Accent1 5 3 2 4 2 2" xfId="2834"/>
    <cellStyle name="20% - Accent1 5 3 2 4 3" xfId="2835"/>
    <cellStyle name="20% - Accent1 5 3 2 5" xfId="2836"/>
    <cellStyle name="20% - Accent1 5 3 2 5 2" xfId="2837"/>
    <cellStyle name="20% - Accent1 5 3 2 6" xfId="2838"/>
    <cellStyle name="20% - Accent1 5 3 3" xfId="2839"/>
    <cellStyle name="20% - Accent1 5 3 3 2" xfId="2840"/>
    <cellStyle name="20% - Accent1 5 3 3 2 2" xfId="2841"/>
    <cellStyle name="20% - Accent1 5 3 3 2 2 2" xfId="2842"/>
    <cellStyle name="20% - Accent1 5 3 3 2 3" xfId="2843"/>
    <cellStyle name="20% - Accent1 5 3 3 3" xfId="2844"/>
    <cellStyle name="20% - Accent1 5 3 3 3 2" xfId="2845"/>
    <cellStyle name="20% - Accent1 5 3 3 3 2 2" xfId="2846"/>
    <cellStyle name="20% - Accent1 5 3 3 3 3" xfId="2847"/>
    <cellStyle name="20% - Accent1 5 3 3 4" xfId="2848"/>
    <cellStyle name="20% - Accent1 5 3 3 4 2" xfId="2849"/>
    <cellStyle name="20% - Accent1 5 3 3 5" xfId="2850"/>
    <cellStyle name="20% - Accent1 5 3 4" xfId="2851"/>
    <cellStyle name="20% - Accent1 5 3 4 2" xfId="2852"/>
    <cellStyle name="20% - Accent1 5 3 4 2 2" xfId="2853"/>
    <cellStyle name="20% - Accent1 5 3 4 3" xfId="2854"/>
    <cellStyle name="20% - Accent1 5 3 5" xfId="2855"/>
    <cellStyle name="20% - Accent1 5 3 5 2" xfId="2856"/>
    <cellStyle name="20% - Accent1 5 3 5 2 2" xfId="2857"/>
    <cellStyle name="20% - Accent1 5 3 5 3" xfId="2858"/>
    <cellStyle name="20% - Accent1 5 3 6" xfId="2859"/>
    <cellStyle name="20% - Accent1 5 3 6 2" xfId="2860"/>
    <cellStyle name="20% - Accent1 5 3 6 2 2" xfId="2861"/>
    <cellStyle name="20% - Accent1 5 3 6 3" xfId="2862"/>
    <cellStyle name="20% - Accent1 5 3 7" xfId="2863"/>
    <cellStyle name="20% - Accent1 5 3 7 2" xfId="2864"/>
    <cellStyle name="20% - Accent1 5 3 8" xfId="2865"/>
    <cellStyle name="20% - Accent1 5 4" xfId="2866"/>
    <cellStyle name="20% - Accent1 5 4 2" xfId="2867"/>
    <cellStyle name="20% - Accent1 5 4 2 2" xfId="2868"/>
    <cellStyle name="20% - Accent1 5 4 2 2 2" xfId="2869"/>
    <cellStyle name="20% - Accent1 5 4 2 2 2 2" xfId="2870"/>
    <cellStyle name="20% - Accent1 5 4 2 2 3" xfId="2871"/>
    <cellStyle name="20% - Accent1 5 4 2 3" xfId="2872"/>
    <cellStyle name="20% - Accent1 5 4 2 3 2" xfId="2873"/>
    <cellStyle name="20% - Accent1 5 4 2 3 2 2" xfId="2874"/>
    <cellStyle name="20% - Accent1 5 4 2 3 3" xfId="2875"/>
    <cellStyle name="20% - Accent1 5 4 2 4" xfId="2876"/>
    <cellStyle name="20% - Accent1 5 4 2 4 2" xfId="2877"/>
    <cellStyle name="20% - Accent1 5 4 2 5" xfId="2878"/>
    <cellStyle name="20% - Accent1 5 4 3" xfId="2879"/>
    <cellStyle name="20% - Accent1 5 4 3 2" xfId="2880"/>
    <cellStyle name="20% - Accent1 5 4 3 2 2" xfId="2881"/>
    <cellStyle name="20% - Accent1 5 4 3 3" xfId="2882"/>
    <cellStyle name="20% - Accent1 5 4 4" xfId="2883"/>
    <cellStyle name="20% - Accent1 5 4 4 2" xfId="2884"/>
    <cellStyle name="20% - Accent1 5 4 4 2 2" xfId="2885"/>
    <cellStyle name="20% - Accent1 5 4 4 3" xfId="2886"/>
    <cellStyle name="20% - Accent1 5 4 5" xfId="2887"/>
    <cellStyle name="20% - Accent1 5 4 5 2" xfId="2888"/>
    <cellStyle name="20% - Accent1 5 4 6" xfId="2889"/>
    <cellStyle name="20% - Accent1 5 5" xfId="2890"/>
    <cellStyle name="20% - Accent1 5 5 2" xfId="2891"/>
    <cellStyle name="20% - Accent1 5 5 2 2" xfId="2892"/>
    <cellStyle name="20% - Accent1 5 5 2 2 2" xfId="2893"/>
    <cellStyle name="20% - Accent1 5 5 2 3" xfId="2894"/>
    <cellStyle name="20% - Accent1 5 5 3" xfId="2895"/>
    <cellStyle name="20% - Accent1 5 5 3 2" xfId="2896"/>
    <cellStyle name="20% - Accent1 5 5 3 2 2" xfId="2897"/>
    <cellStyle name="20% - Accent1 5 5 3 3" xfId="2898"/>
    <cellStyle name="20% - Accent1 5 5 4" xfId="2899"/>
    <cellStyle name="20% - Accent1 5 5 4 2" xfId="2900"/>
    <cellStyle name="20% - Accent1 5 5 5" xfId="2901"/>
    <cellStyle name="20% - Accent1 5 6" xfId="2902"/>
    <cellStyle name="20% - Accent1 5 6 2" xfId="2903"/>
    <cellStyle name="20% - Accent1 5 6 2 2" xfId="2904"/>
    <cellStyle name="20% - Accent1 5 6 3" xfId="2905"/>
    <cellStyle name="20% - Accent1 5 7" xfId="2906"/>
    <cellStyle name="20% - Accent1 5 7 2" xfId="2907"/>
    <cellStyle name="20% - Accent1 5 7 2 2" xfId="2908"/>
    <cellStyle name="20% - Accent1 5 7 3" xfId="2909"/>
    <cellStyle name="20% - Accent1 5 8" xfId="2910"/>
    <cellStyle name="20% - Accent1 5 8 2" xfId="2911"/>
    <cellStyle name="20% - Accent1 5 8 2 2" xfId="2912"/>
    <cellStyle name="20% - Accent1 5 8 3" xfId="2913"/>
    <cellStyle name="20% - Accent1 5 9" xfId="2914"/>
    <cellStyle name="20% - Accent1 5 9 2" xfId="2915"/>
    <cellStyle name="20% - Accent1 50" xfId="2916"/>
    <cellStyle name="20% - Accent1 50 2" xfId="2917"/>
    <cellStyle name="20% - Accent1 50 2 2" xfId="2918"/>
    <cellStyle name="20% - Accent1 50 3" xfId="2919"/>
    <cellStyle name="20% - Accent1 50 3 2" xfId="2920"/>
    <cellStyle name="20% - Accent1 50 4" xfId="2921"/>
    <cellStyle name="20% - Accent1 51" xfId="2922"/>
    <cellStyle name="20% - Accent1 51 2" xfId="2923"/>
    <cellStyle name="20% - Accent1 51 2 2" xfId="2924"/>
    <cellStyle name="20% - Accent1 51 3" xfId="2925"/>
    <cellStyle name="20% - Accent1 51 3 2" xfId="2926"/>
    <cellStyle name="20% - Accent1 51 4" xfId="2927"/>
    <cellStyle name="20% - Accent1 52" xfId="2928"/>
    <cellStyle name="20% - Accent1 52 2" xfId="2929"/>
    <cellStyle name="20% - Accent1 52 2 2" xfId="2930"/>
    <cellStyle name="20% - Accent1 52 3" xfId="2931"/>
    <cellStyle name="20% - Accent1 52 3 2" xfId="2932"/>
    <cellStyle name="20% - Accent1 52 4" xfId="2933"/>
    <cellStyle name="20% - Accent1 53" xfId="2934"/>
    <cellStyle name="20% - Accent1 53 2" xfId="2935"/>
    <cellStyle name="20% - Accent1 53 2 2" xfId="2936"/>
    <cellStyle name="20% - Accent1 53 3" xfId="2937"/>
    <cellStyle name="20% - Accent1 53 3 2" xfId="2938"/>
    <cellStyle name="20% - Accent1 53 4" xfId="2939"/>
    <cellStyle name="20% - Accent1 54" xfId="2940"/>
    <cellStyle name="20% - Accent1 54 2" xfId="2941"/>
    <cellStyle name="20% - Accent1 54 2 2" xfId="2942"/>
    <cellStyle name="20% - Accent1 54 3" xfId="2943"/>
    <cellStyle name="20% - Accent1 54 3 2" xfId="2944"/>
    <cellStyle name="20% - Accent1 54 4" xfId="2945"/>
    <cellStyle name="20% - Accent1 55" xfId="2946"/>
    <cellStyle name="20% - Accent1 55 2" xfId="2947"/>
    <cellStyle name="20% - Accent1 55 2 2" xfId="2948"/>
    <cellStyle name="20% - Accent1 55 3" xfId="2949"/>
    <cellStyle name="20% - Accent1 55 3 2" xfId="2950"/>
    <cellStyle name="20% - Accent1 55 4" xfId="2951"/>
    <cellStyle name="20% - Accent1 56" xfId="2952"/>
    <cellStyle name="20% - Accent1 56 2" xfId="2953"/>
    <cellStyle name="20% - Accent1 56 2 2" xfId="2954"/>
    <cellStyle name="20% - Accent1 56 3" xfId="2955"/>
    <cellStyle name="20% - Accent1 56 3 2" xfId="2956"/>
    <cellStyle name="20% - Accent1 56 4" xfId="2957"/>
    <cellStyle name="20% - Accent1 57" xfId="2958"/>
    <cellStyle name="20% - Accent1 57 2" xfId="2959"/>
    <cellStyle name="20% - Accent1 57 2 2" xfId="2960"/>
    <cellStyle name="20% - Accent1 57 3" xfId="2961"/>
    <cellStyle name="20% - Accent1 57 3 2" xfId="2962"/>
    <cellStyle name="20% - Accent1 57 4" xfId="2963"/>
    <cellStyle name="20% - Accent1 58" xfId="2964"/>
    <cellStyle name="20% - Accent1 58 2" xfId="2965"/>
    <cellStyle name="20% - Accent1 58 2 2" xfId="2966"/>
    <cellStyle name="20% - Accent1 58 3" xfId="2967"/>
    <cellStyle name="20% - Accent1 58 3 2" xfId="2968"/>
    <cellStyle name="20% - Accent1 58 4" xfId="2969"/>
    <cellStyle name="20% - Accent1 59" xfId="2970"/>
    <cellStyle name="20% - Accent1 59 2" xfId="2971"/>
    <cellStyle name="20% - Accent1 59 2 2" xfId="2972"/>
    <cellStyle name="20% - Accent1 59 3" xfId="2973"/>
    <cellStyle name="20% - Accent1 59 3 2" xfId="2974"/>
    <cellStyle name="20% - Accent1 59 4" xfId="2975"/>
    <cellStyle name="20% - Accent1 6" xfId="215"/>
    <cellStyle name="20% - Accent1 6 10" xfId="2977"/>
    <cellStyle name="20% - Accent1 6 10 2" xfId="2978"/>
    <cellStyle name="20% - Accent1 6 11" xfId="2979"/>
    <cellStyle name="20% - Accent1 6 12" xfId="2976"/>
    <cellStyle name="20% - Accent1 6 2" xfId="2980"/>
    <cellStyle name="20% - Accent1 6 2 2" xfId="2981"/>
    <cellStyle name="20% - Accent1 6 2 2 2" xfId="2982"/>
    <cellStyle name="20% - Accent1 6 2 2 2 2" xfId="2983"/>
    <cellStyle name="20% - Accent1 6 2 2 2 2 2" xfId="2984"/>
    <cellStyle name="20% - Accent1 6 2 2 2 2 2 2" xfId="2985"/>
    <cellStyle name="20% - Accent1 6 2 2 2 2 2 2 2" xfId="2986"/>
    <cellStyle name="20% - Accent1 6 2 2 2 2 2 3" xfId="2987"/>
    <cellStyle name="20% - Accent1 6 2 2 2 2 3" xfId="2988"/>
    <cellStyle name="20% - Accent1 6 2 2 2 2 3 2" xfId="2989"/>
    <cellStyle name="20% - Accent1 6 2 2 2 2 3 2 2" xfId="2990"/>
    <cellStyle name="20% - Accent1 6 2 2 2 2 3 3" xfId="2991"/>
    <cellStyle name="20% - Accent1 6 2 2 2 2 4" xfId="2992"/>
    <cellStyle name="20% - Accent1 6 2 2 2 2 4 2" xfId="2993"/>
    <cellStyle name="20% - Accent1 6 2 2 2 2 5" xfId="2994"/>
    <cellStyle name="20% - Accent1 6 2 2 2 3" xfId="2995"/>
    <cellStyle name="20% - Accent1 6 2 2 2 3 2" xfId="2996"/>
    <cellStyle name="20% - Accent1 6 2 2 2 3 2 2" xfId="2997"/>
    <cellStyle name="20% - Accent1 6 2 2 2 3 3" xfId="2998"/>
    <cellStyle name="20% - Accent1 6 2 2 2 4" xfId="2999"/>
    <cellStyle name="20% - Accent1 6 2 2 2 4 2" xfId="3000"/>
    <cellStyle name="20% - Accent1 6 2 2 2 4 2 2" xfId="3001"/>
    <cellStyle name="20% - Accent1 6 2 2 2 4 3" xfId="3002"/>
    <cellStyle name="20% - Accent1 6 2 2 2 5" xfId="3003"/>
    <cellStyle name="20% - Accent1 6 2 2 2 5 2" xfId="3004"/>
    <cellStyle name="20% - Accent1 6 2 2 2 6" xfId="3005"/>
    <cellStyle name="20% - Accent1 6 2 2 3" xfId="3006"/>
    <cellStyle name="20% - Accent1 6 2 2 3 2" xfId="3007"/>
    <cellStyle name="20% - Accent1 6 2 2 3 2 2" xfId="3008"/>
    <cellStyle name="20% - Accent1 6 2 2 3 2 2 2" xfId="3009"/>
    <cellStyle name="20% - Accent1 6 2 2 3 2 3" xfId="3010"/>
    <cellStyle name="20% - Accent1 6 2 2 3 3" xfId="3011"/>
    <cellStyle name="20% - Accent1 6 2 2 3 3 2" xfId="3012"/>
    <cellStyle name="20% - Accent1 6 2 2 3 3 2 2" xfId="3013"/>
    <cellStyle name="20% - Accent1 6 2 2 3 3 3" xfId="3014"/>
    <cellStyle name="20% - Accent1 6 2 2 3 4" xfId="3015"/>
    <cellStyle name="20% - Accent1 6 2 2 3 4 2" xfId="3016"/>
    <cellStyle name="20% - Accent1 6 2 2 3 5" xfId="3017"/>
    <cellStyle name="20% - Accent1 6 2 2 4" xfId="3018"/>
    <cellStyle name="20% - Accent1 6 2 2 4 2" xfId="3019"/>
    <cellStyle name="20% - Accent1 6 2 2 4 2 2" xfId="3020"/>
    <cellStyle name="20% - Accent1 6 2 2 4 3" xfId="3021"/>
    <cellStyle name="20% - Accent1 6 2 2 5" xfId="3022"/>
    <cellStyle name="20% - Accent1 6 2 2 5 2" xfId="3023"/>
    <cellStyle name="20% - Accent1 6 2 2 5 2 2" xfId="3024"/>
    <cellStyle name="20% - Accent1 6 2 2 5 3" xfId="3025"/>
    <cellStyle name="20% - Accent1 6 2 2 6" xfId="3026"/>
    <cellStyle name="20% - Accent1 6 2 2 6 2" xfId="3027"/>
    <cellStyle name="20% - Accent1 6 2 2 6 2 2" xfId="3028"/>
    <cellStyle name="20% - Accent1 6 2 2 6 3" xfId="3029"/>
    <cellStyle name="20% - Accent1 6 2 2 7" xfId="3030"/>
    <cellStyle name="20% - Accent1 6 2 2 7 2" xfId="3031"/>
    <cellStyle name="20% - Accent1 6 2 2 8" xfId="3032"/>
    <cellStyle name="20% - Accent1 6 2 3" xfId="3033"/>
    <cellStyle name="20% - Accent1 6 2 3 2" xfId="3034"/>
    <cellStyle name="20% - Accent1 6 2 3 2 2" xfId="3035"/>
    <cellStyle name="20% - Accent1 6 2 3 2 2 2" xfId="3036"/>
    <cellStyle name="20% - Accent1 6 2 3 2 2 2 2" xfId="3037"/>
    <cellStyle name="20% - Accent1 6 2 3 2 2 3" xfId="3038"/>
    <cellStyle name="20% - Accent1 6 2 3 2 3" xfId="3039"/>
    <cellStyle name="20% - Accent1 6 2 3 2 3 2" xfId="3040"/>
    <cellStyle name="20% - Accent1 6 2 3 2 3 2 2" xfId="3041"/>
    <cellStyle name="20% - Accent1 6 2 3 2 3 3" xfId="3042"/>
    <cellStyle name="20% - Accent1 6 2 3 2 4" xfId="3043"/>
    <cellStyle name="20% - Accent1 6 2 3 2 4 2" xfId="3044"/>
    <cellStyle name="20% - Accent1 6 2 3 2 5" xfId="3045"/>
    <cellStyle name="20% - Accent1 6 2 3 3" xfId="3046"/>
    <cellStyle name="20% - Accent1 6 2 3 3 2" xfId="3047"/>
    <cellStyle name="20% - Accent1 6 2 3 3 2 2" xfId="3048"/>
    <cellStyle name="20% - Accent1 6 2 3 3 3" xfId="3049"/>
    <cellStyle name="20% - Accent1 6 2 3 4" xfId="3050"/>
    <cellStyle name="20% - Accent1 6 2 3 4 2" xfId="3051"/>
    <cellStyle name="20% - Accent1 6 2 3 4 2 2" xfId="3052"/>
    <cellStyle name="20% - Accent1 6 2 3 4 3" xfId="3053"/>
    <cellStyle name="20% - Accent1 6 2 3 5" xfId="3054"/>
    <cellStyle name="20% - Accent1 6 2 3 5 2" xfId="3055"/>
    <cellStyle name="20% - Accent1 6 2 3 6" xfId="3056"/>
    <cellStyle name="20% - Accent1 6 2 4" xfId="3057"/>
    <cellStyle name="20% - Accent1 6 2 4 2" xfId="3058"/>
    <cellStyle name="20% - Accent1 6 2 4 2 2" xfId="3059"/>
    <cellStyle name="20% - Accent1 6 2 4 2 2 2" xfId="3060"/>
    <cellStyle name="20% - Accent1 6 2 4 2 3" xfId="3061"/>
    <cellStyle name="20% - Accent1 6 2 4 3" xfId="3062"/>
    <cellStyle name="20% - Accent1 6 2 4 3 2" xfId="3063"/>
    <cellStyle name="20% - Accent1 6 2 4 3 2 2" xfId="3064"/>
    <cellStyle name="20% - Accent1 6 2 4 3 3" xfId="3065"/>
    <cellStyle name="20% - Accent1 6 2 4 4" xfId="3066"/>
    <cellStyle name="20% - Accent1 6 2 4 4 2" xfId="3067"/>
    <cellStyle name="20% - Accent1 6 2 4 5" xfId="3068"/>
    <cellStyle name="20% - Accent1 6 2 5" xfId="3069"/>
    <cellStyle name="20% - Accent1 6 2 5 2" xfId="3070"/>
    <cellStyle name="20% - Accent1 6 2 5 2 2" xfId="3071"/>
    <cellStyle name="20% - Accent1 6 2 5 3" xfId="3072"/>
    <cellStyle name="20% - Accent1 6 2 6" xfId="3073"/>
    <cellStyle name="20% - Accent1 6 2 6 2" xfId="3074"/>
    <cellStyle name="20% - Accent1 6 2 6 2 2" xfId="3075"/>
    <cellStyle name="20% - Accent1 6 2 6 3" xfId="3076"/>
    <cellStyle name="20% - Accent1 6 2 7" xfId="3077"/>
    <cellStyle name="20% - Accent1 6 2 7 2" xfId="3078"/>
    <cellStyle name="20% - Accent1 6 2 7 2 2" xfId="3079"/>
    <cellStyle name="20% - Accent1 6 2 7 3" xfId="3080"/>
    <cellStyle name="20% - Accent1 6 2 8" xfId="3081"/>
    <cellStyle name="20% - Accent1 6 2 8 2" xfId="3082"/>
    <cellStyle name="20% - Accent1 6 2 9" xfId="3083"/>
    <cellStyle name="20% - Accent1 6 3" xfId="3084"/>
    <cellStyle name="20% - Accent1 6 3 2" xfId="3085"/>
    <cellStyle name="20% - Accent1 6 3 2 2" xfId="3086"/>
    <cellStyle name="20% - Accent1 6 3 2 2 2" xfId="3087"/>
    <cellStyle name="20% - Accent1 6 3 2 2 2 2" xfId="3088"/>
    <cellStyle name="20% - Accent1 6 3 2 2 2 2 2" xfId="3089"/>
    <cellStyle name="20% - Accent1 6 3 2 2 2 3" xfId="3090"/>
    <cellStyle name="20% - Accent1 6 3 2 2 3" xfId="3091"/>
    <cellStyle name="20% - Accent1 6 3 2 2 3 2" xfId="3092"/>
    <cellStyle name="20% - Accent1 6 3 2 2 3 2 2" xfId="3093"/>
    <cellStyle name="20% - Accent1 6 3 2 2 3 3" xfId="3094"/>
    <cellStyle name="20% - Accent1 6 3 2 2 4" xfId="3095"/>
    <cellStyle name="20% - Accent1 6 3 2 2 4 2" xfId="3096"/>
    <cellStyle name="20% - Accent1 6 3 2 2 5" xfId="3097"/>
    <cellStyle name="20% - Accent1 6 3 2 3" xfId="3098"/>
    <cellStyle name="20% - Accent1 6 3 2 3 2" xfId="3099"/>
    <cellStyle name="20% - Accent1 6 3 2 3 2 2" xfId="3100"/>
    <cellStyle name="20% - Accent1 6 3 2 3 3" xfId="3101"/>
    <cellStyle name="20% - Accent1 6 3 2 4" xfId="3102"/>
    <cellStyle name="20% - Accent1 6 3 2 4 2" xfId="3103"/>
    <cellStyle name="20% - Accent1 6 3 2 4 2 2" xfId="3104"/>
    <cellStyle name="20% - Accent1 6 3 2 4 3" xfId="3105"/>
    <cellStyle name="20% - Accent1 6 3 2 5" xfId="3106"/>
    <cellStyle name="20% - Accent1 6 3 2 5 2" xfId="3107"/>
    <cellStyle name="20% - Accent1 6 3 2 6" xfId="3108"/>
    <cellStyle name="20% - Accent1 6 3 3" xfId="3109"/>
    <cellStyle name="20% - Accent1 6 3 3 2" xfId="3110"/>
    <cellStyle name="20% - Accent1 6 3 3 2 2" xfId="3111"/>
    <cellStyle name="20% - Accent1 6 3 3 2 2 2" xfId="3112"/>
    <cellStyle name="20% - Accent1 6 3 3 2 3" xfId="3113"/>
    <cellStyle name="20% - Accent1 6 3 3 3" xfId="3114"/>
    <cellStyle name="20% - Accent1 6 3 3 3 2" xfId="3115"/>
    <cellStyle name="20% - Accent1 6 3 3 3 2 2" xfId="3116"/>
    <cellStyle name="20% - Accent1 6 3 3 3 3" xfId="3117"/>
    <cellStyle name="20% - Accent1 6 3 3 4" xfId="3118"/>
    <cellStyle name="20% - Accent1 6 3 3 4 2" xfId="3119"/>
    <cellStyle name="20% - Accent1 6 3 3 5" xfId="3120"/>
    <cellStyle name="20% - Accent1 6 3 4" xfId="3121"/>
    <cellStyle name="20% - Accent1 6 3 4 2" xfId="3122"/>
    <cellStyle name="20% - Accent1 6 3 4 2 2" xfId="3123"/>
    <cellStyle name="20% - Accent1 6 3 4 3" xfId="3124"/>
    <cellStyle name="20% - Accent1 6 3 5" xfId="3125"/>
    <cellStyle name="20% - Accent1 6 3 5 2" xfId="3126"/>
    <cellStyle name="20% - Accent1 6 3 5 2 2" xfId="3127"/>
    <cellStyle name="20% - Accent1 6 3 5 3" xfId="3128"/>
    <cellStyle name="20% - Accent1 6 3 6" xfId="3129"/>
    <cellStyle name="20% - Accent1 6 3 6 2" xfId="3130"/>
    <cellStyle name="20% - Accent1 6 3 6 2 2" xfId="3131"/>
    <cellStyle name="20% - Accent1 6 3 6 3" xfId="3132"/>
    <cellStyle name="20% - Accent1 6 3 7" xfId="3133"/>
    <cellStyle name="20% - Accent1 6 3 7 2" xfId="3134"/>
    <cellStyle name="20% - Accent1 6 3 8" xfId="3135"/>
    <cellStyle name="20% - Accent1 6 4" xfId="3136"/>
    <cellStyle name="20% - Accent1 6 4 2" xfId="3137"/>
    <cellStyle name="20% - Accent1 6 4 2 2" xfId="3138"/>
    <cellStyle name="20% - Accent1 6 4 2 2 2" xfId="3139"/>
    <cellStyle name="20% - Accent1 6 4 2 2 2 2" xfId="3140"/>
    <cellStyle name="20% - Accent1 6 4 2 2 3" xfId="3141"/>
    <cellStyle name="20% - Accent1 6 4 2 3" xfId="3142"/>
    <cellStyle name="20% - Accent1 6 4 2 3 2" xfId="3143"/>
    <cellStyle name="20% - Accent1 6 4 2 3 2 2" xfId="3144"/>
    <cellStyle name="20% - Accent1 6 4 2 3 3" xfId="3145"/>
    <cellStyle name="20% - Accent1 6 4 2 4" xfId="3146"/>
    <cellStyle name="20% - Accent1 6 4 2 4 2" xfId="3147"/>
    <cellStyle name="20% - Accent1 6 4 2 5" xfId="3148"/>
    <cellStyle name="20% - Accent1 6 4 3" xfId="3149"/>
    <cellStyle name="20% - Accent1 6 4 3 2" xfId="3150"/>
    <cellStyle name="20% - Accent1 6 4 3 2 2" xfId="3151"/>
    <cellStyle name="20% - Accent1 6 4 3 3" xfId="3152"/>
    <cellStyle name="20% - Accent1 6 4 4" xfId="3153"/>
    <cellStyle name="20% - Accent1 6 4 4 2" xfId="3154"/>
    <cellStyle name="20% - Accent1 6 4 4 2 2" xfId="3155"/>
    <cellStyle name="20% - Accent1 6 4 4 3" xfId="3156"/>
    <cellStyle name="20% - Accent1 6 4 5" xfId="3157"/>
    <cellStyle name="20% - Accent1 6 4 5 2" xfId="3158"/>
    <cellStyle name="20% - Accent1 6 4 6" xfId="3159"/>
    <cellStyle name="20% - Accent1 6 5" xfId="3160"/>
    <cellStyle name="20% - Accent1 6 5 2" xfId="3161"/>
    <cellStyle name="20% - Accent1 6 5 2 2" xfId="3162"/>
    <cellStyle name="20% - Accent1 6 5 2 2 2" xfId="3163"/>
    <cellStyle name="20% - Accent1 6 5 2 3" xfId="3164"/>
    <cellStyle name="20% - Accent1 6 5 3" xfId="3165"/>
    <cellStyle name="20% - Accent1 6 5 3 2" xfId="3166"/>
    <cellStyle name="20% - Accent1 6 5 3 2 2" xfId="3167"/>
    <cellStyle name="20% - Accent1 6 5 3 3" xfId="3168"/>
    <cellStyle name="20% - Accent1 6 5 4" xfId="3169"/>
    <cellStyle name="20% - Accent1 6 5 4 2" xfId="3170"/>
    <cellStyle name="20% - Accent1 6 5 5" xfId="3171"/>
    <cellStyle name="20% - Accent1 6 6" xfId="3172"/>
    <cellStyle name="20% - Accent1 6 6 2" xfId="3173"/>
    <cellStyle name="20% - Accent1 6 6 2 2" xfId="3174"/>
    <cellStyle name="20% - Accent1 6 6 3" xfId="3175"/>
    <cellStyle name="20% - Accent1 6 7" xfId="3176"/>
    <cellStyle name="20% - Accent1 6 7 2" xfId="3177"/>
    <cellStyle name="20% - Accent1 6 7 2 2" xfId="3178"/>
    <cellStyle name="20% - Accent1 6 7 3" xfId="3179"/>
    <cellStyle name="20% - Accent1 6 8" xfId="3180"/>
    <cellStyle name="20% - Accent1 6 8 2" xfId="3181"/>
    <cellStyle name="20% - Accent1 6 8 2 2" xfId="3182"/>
    <cellStyle name="20% - Accent1 6 8 3" xfId="3183"/>
    <cellStyle name="20% - Accent1 6 9" xfId="3184"/>
    <cellStyle name="20% - Accent1 6 9 2" xfId="3185"/>
    <cellStyle name="20% - Accent1 60" xfId="3186"/>
    <cellStyle name="20% - Accent1 60 2" xfId="3187"/>
    <cellStyle name="20% - Accent1 60 2 2" xfId="3188"/>
    <cellStyle name="20% - Accent1 60 3" xfId="3189"/>
    <cellStyle name="20% - Accent1 60 3 2" xfId="3190"/>
    <cellStyle name="20% - Accent1 60 4" xfId="3191"/>
    <cellStyle name="20% - Accent1 61" xfId="3192"/>
    <cellStyle name="20% - Accent1 61 2" xfId="3193"/>
    <cellStyle name="20% - Accent1 61 2 2" xfId="3194"/>
    <cellStyle name="20% - Accent1 61 3" xfId="3195"/>
    <cellStyle name="20% - Accent1 61 3 2" xfId="3196"/>
    <cellStyle name="20% - Accent1 61 4" xfId="3197"/>
    <cellStyle name="20% - Accent1 62" xfId="3198"/>
    <cellStyle name="20% - Accent1 62 2" xfId="3199"/>
    <cellStyle name="20% - Accent1 62 2 2" xfId="3200"/>
    <cellStyle name="20% - Accent1 62 3" xfId="3201"/>
    <cellStyle name="20% - Accent1 62 3 2" xfId="3202"/>
    <cellStyle name="20% - Accent1 62 4" xfId="3203"/>
    <cellStyle name="20% - Accent1 63" xfId="3204"/>
    <cellStyle name="20% - Accent1 63 2" xfId="3205"/>
    <cellStyle name="20% - Accent1 63 2 2" xfId="3206"/>
    <cellStyle name="20% - Accent1 63 3" xfId="3207"/>
    <cellStyle name="20% - Accent1 63 3 2" xfId="3208"/>
    <cellStyle name="20% - Accent1 63 4" xfId="3209"/>
    <cellStyle name="20% - Accent1 64" xfId="3210"/>
    <cellStyle name="20% - Accent1 64 2" xfId="3211"/>
    <cellStyle name="20% - Accent1 64 2 2" xfId="3212"/>
    <cellStyle name="20% - Accent1 64 3" xfId="3213"/>
    <cellStyle name="20% - Accent1 64 3 2" xfId="3214"/>
    <cellStyle name="20% - Accent1 64 4" xfId="3215"/>
    <cellStyle name="20% - Accent1 65" xfId="3216"/>
    <cellStyle name="20% - Accent1 65 2" xfId="3217"/>
    <cellStyle name="20% - Accent1 65 2 2" xfId="3218"/>
    <cellStyle name="20% - Accent1 65 3" xfId="3219"/>
    <cellStyle name="20% - Accent1 65 3 2" xfId="3220"/>
    <cellStyle name="20% - Accent1 65 4" xfId="3221"/>
    <cellStyle name="20% - Accent1 66" xfId="3222"/>
    <cellStyle name="20% - Accent1 66 2" xfId="3223"/>
    <cellStyle name="20% - Accent1 66 2 2" xfId="3224"/>
    <cellStyle name="20% - Accent1 66 3" xfId="3225"/>
    <cellStyle name="20% - Accent1 66 3 2" xfId="3226"/>
    <cellStyle name="20% - Accent1 66 4" xfId="3227"/>
    <cellStyle name="20% - Accent1 67" xfId="3228"/>
    <cellStyle name="20% - Accent1 67 2" xfId="3229"/>
    <cellStyle name="20% - Accent1 67 2 2" xfId="3230"/>
    <cellStyle name="20% - Accent1 67 3" xfId="3231"/>
    <cellStyle name="20% - Accent1 67 3 2" xfId="3232"/>
    <cellStyle name="20% - Accent1 67 4" xfId="3233"/>
    <cellStyle name="20% - Accent1 68" xfId="3234"/>
    <cellStyle name="20% - Accent1 68 2" xfId="3235"/>
    <cellStyle name="20% - Accent1 68 2 2" xfId="3236"/>
    <cellStyle name="20% - Accent1 68 3" xfId="3237"/>
    <cellStyle name="20% - Accent1 68 3 2" xfId="3238"/>
    <cellStyle name="20% - Accent1 68 4" xfId="3239"/>
    <cellStyle name="20% - Accent1 69" xfId="3240"/>
    <cellStyle name="20% - Accent1 69 2" xfId="3241"/>
    <cellStyle name="20% - Accent1 69 2 2" xfId="3242"/>
    <cellStyle name="20% - Accent1 69 3" xfId="3243"/>
    <cellStyle name="20% - Accent1 69 3 2" xfId="3244"/>
    <cellStyle name="20% - Accent1 69 4" xfId="3245"/>
    <cellStyle name="20% - Accent1 7" xfId="3246"/>
    <cellStyle name="20% - Accent1 7 10" xfId="3247"/>
    <cellStyle name="20% - Accent1 7 10 2" xfId="3248"/>
    <cellStyle name="20% - Accent1 7 11" xfId="3249"/>
    <cellStyle name="20% - Accent1 7 2" xfId="3250"/>
    <cellStyle name="20% - Accent1 7 2 2" xfId="3251"/>
    <cellStyle name="20% - Accent1 7 2 2 2" xfId="3252"/>
    <cellStyle name="20% - Accent1 7 2 2 2 2" xfId="3253"/>
    <cellStyle name="20% - Accent1 7 2 2 2 2 2" xfId="3254"/>
    <cellStyle name="20% - Accent1 7 2 2 2 2 2 2" xfId="3255"/>
    <cellStyle name="20% - Accent1 7 2 2 2 2 2 2 2" xfId="3256"/>
    <cellStyle name="20% - Accent1 7 2 2 2 2 2 3" xfId="3257"/>
    <cellStyle name="20% - Accent1 7 2 2 2 2 3" xfId="3258"/>
    <cellStyle name="20% - Accent1 7 2 2 2 2 3 2" xfId="3259"/>
    <cellStyle name="20% - Accent1 7 2 2 2 2 3 2 2" xfId="3260"/>
    <cellStyle name="20% - Accent1 7 2 2 2 2 3 3" xfId="3261"/>
    <cellStyle name="20% - Accent1 7 2 2 2 2 4" xfId="3262"/>
    <cellStyle name="20% - Accent1 7 2 2 2 2 4 2" xfId="3263"/>
    <cellStyle name="20% - Accent1 7 2 2 2 2 5" xfId="3264"/>
    <cellStyle name="20% - Accent1 7 2 2 2 3" xfId="3265"/>
    <cellStyle name="20% - Accent1 7 2 2 2 3 2" xfId="3266"/>
    <cellStyle name="20% - Accent1 7 2 2 2 3 2 2" xfId="3267"/>
    <cellStyle name="20% - Accent1 7 2 2 2 3 3" xfId="3268"/>
    <cellStyle name="20% - Accent1 7 2 2 2 4" xfId="3269"/>
    <cellStyle name="20% - Accent1 7 2 2 2 4 2" xfId="3270"/>
    <cellStyle name="20% - Accent1 7 2 2 2 4 2 2" xfId="3271"/>
    <cellStyle name="20% - Accent1 7 2 2 2 4 3" xfId="3272"/>
    <cellStyle name="20% - Accent1 7 2 2 2 5" xfId="3273"/>
    <cellStyle name="20% - Accent1 7 2 2 2 5 2" xfId="3274"/>
    <cellStyle name="20% - Accent1 7 2 2 2 6" xfId="3275"/>
    <cellStyle name="20% - Accent1 7 2 2 3" xfId="3276"/>
    <cellStyle name="20% - Accent1 7 2 2 3 2" xfId="3277"/>
    <cellStyle name="20% - Accent1 7 2 2 3 2 2" xfId="3278"/>
    <cellStyle name="20% - Accent1 7 2 2 3 2 2 2" xfId="3279"/>
    <cellStyle name="20% - Accent1 7 2 2 3 2 3" xfId="3280"/>
    <cellStyle name="20% - Accent1 7 2 2 3 3" xfId="3281"/>
    <cellStyle name="20% - Accent1 7 2 2 3 3 2" xfId="3282"/>
    <cellStyle name="20% - Accent1 7 2 2 3 3 2 2" xfId="3283"/>
    <cellStyle name="20% - Accent1 7 2 2 3 3 3" xfId="3284"/>
    <cellStyle name="20% - Accent1 7 2 2 3 4" xfId="3285"/>
    <cellStyle name="20% - Accent1 7 2 2 3 4 2" xfId="3286"/>
    <cellStyle name="20% - Accent1 7 2 2 3 5" xfId="3287"/>
    <cellStyle name="20% - Accent1 7 2 2 4" xfId="3288"/>
    <cellStyle name="20% - Accent1 7 2 2 4 2" xfId="3289"/>
    <cellStyle name="20% - Accent1 7 2 2 4 2 2" xfId="3290"/>
    <cellStyle name="20% - Accent1 7 2 2 4 3" xfId="3291"/>
    <cellStyle name="20% - Accent1 7 2 2 5" xfId="3292"/>
    <cellStyle name="20% - Accent1 7 2 2 5 2" xfId="3293"/>
    <cellStyle name="20% - Accent1 7 2 2 5 2 2" xfId="3294"/>
    <cellStyle name="20% - Accent1 7 2 2 5 3" xfId="3295"/>
    <cellStyle name="20% - Accent1 7 2 2 6" xfId="3296"/>
    <cellStyle name="20% - Accent1 7 2 2 6 2" xfId="3297"/>
    <cellStyle name="20% - Accent1 7 2 2 6 2 2" xfId="3298"/>
    <cellStyle name="20% - Accent1 7 2 2 6 3" xfId="3299"/>
    <cellStyle name="20% - Accent1 7 2 2 7" xfId="3300"/>
    <cellStyle name="20% - Accent1 7 2 2 7 2" xfId="3301"/>
    <cellStyle name="20% - Accent1 7 2 2 8" xfId="3302"/>
    <cellStyle name="20% - Accent1 7 2 3" xfId="3303"/>
    <cellStyle name="20% - Accent1 7 2 3 2" xfId="3304"/>
    <cellStyle name="20% - Accent1 7 2 3 2 2" xfId="3305"/>
    <cellStyle name="20% - Accent1 7 2 3 2 2 2" xfId="3306"/>
    <cellStyle name="20% - Accent1 7 2 3 2 2 2 2" xfId="3307"/>
    <cellStyle name="20% - Accent1 7 2 3 2 2 3" xfId="3308"/>
    <cellStyle name="20% - Accent1 7 2 3 2 3" xfId="3309"/>
    <cellStyle name="20% - Accent1 7 2 3 2 3 2" xfId="3310"/>
    <cellStyle name="20% - Accent1 7 2 3 2 3 2 2" xfId="3311"/>
    <cellStyle name="20% - Accent1 7 2 3 2 3 3" xfId="3312"/>
    <cellStyle name="20% - Accent1 7 2 3 2 4" xfId="3313"/>
    <cellStyle name="20% - Accent1 7 2 3 2 4 2" xfId="3314"/>
    <cellStyle name="20% - Accent1 7 2 3 2 5" xfId="3315"/>
    <cellStyle name="20% - Accent1 7 2 3 3" xfId="3316"/>
    <cellStyle name="20% - Accent1 7 2 3 3 2" xfId="3317"/>
    <cellStyle name="20% - Accent1 7 2 3 3 2 2" xfId="3318"/>
    <cellStyle name="20% - Accent1 7 2 3 3 3" xfId="3319"/>
    <cellStyle name="20% - Accent1 7 2 3 4" xfId="3320"/>
    <cellStyle name="20% - Accent1 7 2 3 4 2" xfId="3321"/>
    <cellStyle name="20% - Accent1 7 2 3 4 2 2" xfId="3322"/>
    <cellStyle name="20% - Accent1 7 2 3 4 3" xfId="3323"/>
    <cellStyle name="20% - Accent1 7 2 3 5" xfId="3324"/>
    <cellStyle name="20% - Accent1 7 2 3 5 2" xfId="3325"/>
    <cellStyle name="20% - Accent1 7 2 3 6" xfId="3326"/>
    <cellStyle name="20% - Accent1 7 2 4" xfId="3327"/>
    <cellStyle name="20% - Accent1 7 2 4 2" xfId="3328"/>
    <cellStyle name="20% - Accent1 7 2 4 2 2" xfId="3329"/>
    <cellStyle name="20% - Accent1 7 2 4 2 2 2" xfId="3330"/>
    <cellStyle name="20% - Accent1 7 2 4 2 3" xfId="3331"/>
    <cellStyle name="20% - Accent1 7 2 4 3" xfId="3332"/>
    <cellStyle name="20% - Accent1 7 2 4 3 2" xfId="3333"/>
    <cellStyle name="20% - Accent1 7 2 4 3 2 2" xfId="3334"/>
    <cellStyle name="20% - Accent1 7 2 4 3 3" xfId="3335"/>
    <cellStyle name="20% - Accent1 7 2 4 4" xfId="3336"/>
    <cellStyle name="20% - Accent1 7 2 4 4 2" xfId="3337"/>
    <cellStyle name="20% - Accent1 7 2 4 5" xfId="3338"/>
    <cellStyle name="20% - Accent1 7 2 5" xfId="3339"/>
    <cellStyle name="20% - Accent1 7 2 5 2" xfId="3340"/>
    <cellStyle name="20% - Accent1 7 2 5 2 2" xfId="3341"/>
    <cellStyle name="20% - Accent1 7 2 5 3" xfId="3342"/>
    <cellStyle name="20% - Accent1 7 2 6" xfId="3343"/>
    <cellStyle name="20% - Accent1 7 2 6 2" xfId="3344"/>
    <cellStyle name="20% - Accent1 7 2 6 2 2" xfId="3345"/>
    <cellStyle name="20% - Accent1 7 2 6 3" xfId="3346"/>
    <cellStyle name="20% - Accent1 7 2 7" xfId="3347"/>
    <cellStyle name="20% - Accent1 7 2 7 2" xfId="3348"/>
    <cellStyle name="20% - Accent1 7 2 7 2 2" xfId="3349"/>
    <cellStyle name="20% - Accent1 7 2 7 3" xfId="3350"/>
    <cellStyle name="20% - Accent1 7 2 8" xfId="3351"/>
    <cellStyle name="20% - Accent1 7 2 8 2" xfId="3352"/>
    <cellStyle name="20% - Accent1 7 2 9" xfId="3353"/>
    <cellStyle name="20% - Accent1 7 3" xfId="3354"/>
    <cellStyle name="20% - Accent1 7 3 2" xfId="3355"/>
    <cellStyle name="20% - Accent1 7 3 2 2" xfId="3356"/>
    <cellStyle name="20% - Accent1 7 3 2 2 2" xfId="3357"/>
    <cellStyle name="20% - Accent1 7 3 2 2 2 2" xfId="3358"/>
    <cellStyle name="20% - Accent1 7 3 2 2 2 2 2" xfId="3359"/>
    <cellStyle name="20% - Accent1 7 3 2 2 2 3" xfId="3360"/>
    <cellStyle name="20% - Accent1 7 3 2 2 3" xfId="3361"/>
    <cellStyle name="20% - Accent1 7 3 2 2 3 2" xfId="3362"/>
    <cellStyle name="20% - Accent1 7 3 2 2 3 2 2" xfId="3363"/>
    <cellStyle name="20% - Accent1 7 3 2 2 3 3" xfId="3364"/>
    <cellStyle name="20% - Accent1 7 3 2 2 4" xfId="3365"/>
    <cellStyle name="20% - Accent1 7 3 2 2 4 2" xfId="3366"/>
    <cellStyle name="20% - Accent1 7 3 2 2 5" xfId="3367"/>
    <cellStyle name="20% - Accent1 7 3 2 3" xfId="3368"/>
    <cellStyle name="20% - Accent1 7 3 2 3 2" xfId="3369"/>
    <cellStyle name="20% - Accent1 7 3 2 3 2 2" xfId="3370"/>
    <cellStyle name="20% - Accent1 7 3 2 3 3" xfId="3371"/>
    <cellStyle name="20% - Accent1 7 3 2 4" xfId="3372"/>
    <cellStyle name="20% - Accent1 7 3 2 4 2" xfId="3373"/>
    <cellStyle name="20% - Accent1 7 3 2 4 2 2" xfId="3374"/>
    <cellStyle name="20% - Accent1 7 3 2 4 3" xfId="3375"/>
    <cellStyle name="20% - Accent1 7 3 2 5" xfId="3376"/>
    <cellStyle name="20% - Accent1 7 3 2 5 2" xfId="3377"/>
    <cellStyle name="20% - Accent1 7 3 2 6" xfId="3378"/>
    <cellStyle name="20% - Accent1 7 3 3" xfId="3379"/>
    <cellStyle name="20% - Accent1 7 3 3 2" xfId="3380"/>
    <cellStyle name="20% - Accent1 7 3 3 2 2" xfId="3381"/>
    <cellStyle name="20% - Accent1 7 3 3 2 2 2" xfId="3382"/>
    <cellStyle name="20% - Accent1 7 3 3 2 3" xfId="3383"/>
    <cellStyle name="20% - Accent1 7 3 3 3" xfId="3384"/>
    <cellStyle name="20% - Accent1 7 3 3 3 2" xfId="3385"/>
    <cellStyle name="20% - Accent1 7 3 3 3 2 2" xfId="3386"/>
    <cellStyle name="20% - Accent1 7 3 3 3 3" xfId="3387"/>
    <cellStyle name="20% - Accent1 7 3 3 4" xfId="3388"/>
    <cellStyle name="20% - Accent1 7 3 3 4 2" xfId="3389"/>
    <cellStyle name="20% - Accent1 7 3 3 5" xfId="3390"/>
    <cellStyle name="20% - Accent1 7 3 4" xfId="3391"/>
    <cellStyle name="20% - Accent1 7 3 4 2" xfId="3392"/>
    <cellStyle name="20% - Accent1 7 3 4 2 2" xfId="3393"/>
    <cellStyle name="20% - Accent1 7 3 4 3" xfId="3394"/>
    <cellStyle name="20% - Accent1 7 3 5" xfId="3395"/>
    <cellStyle name="20% - Accent1 7 3 5 2" xfId="3396"/>
    <cellStyle name="20% - Accent1 7 3 5 2 2" xfId="3397"/>
    <cellStyle name="20% - Accent1 7 3 5 3" xfId="3398"/>
    <cellStyle name="20% - Accent1 7 3 6" xfId="3399"/>
    <cellStyle name="20% - Accent1 7 3 6 2" xfId="3400"/>
    <cellStyle name="20% - Accent1 7 3 6 2 2" xfId="3401"/>
    <cellStyle name="20% - Accent1 7 3 6 3" xfId="3402"/>
    <cellStyle name="20% - Accent1 7 3 7" xfId="3403"/>
    <cellStyle name="20% - Accent1 7 3 7 2" xfId="3404"/>
    <cellStyle name="20% - Accent1 7 3 8" xfId="3405"/>
    <cellStyle name="20% - Accent1 7 4" xfId="3406"/>
    <cellStyle name="20% - Accent1 7 4 2" xfId="3407"/>
    <cellStyle name="20% - Accent1 7 4 2 2" xfId="3408"/>
    <cellStyle name="20% - Accent1 7 4 2 2 2" xfId="3409"/>
    <cellStyle name="20% - Accent1 7 4 2 2 2 2" xfId="3410"/>
    <cellStyle name="20% - Accent1 7 4 2 2 3" xfId="3411"/>
    <cellStyle name="20% - Accent1 7 4 2 3" xfId="3412"/>
    <cellStyle name="20% - Accent1 7 4 2 3 2" xfId="3413"/>
    <cellStyle name="20% - Accent1 7 4 2 3 2 2" xfId="3414"/>
    <cellStyle name="20% - Accent1 7 4 2 3 3" xfId="3415"/>
    <cellStyle name="20% - Accent1 7 4 2 4" xfId="3416"/>
    <cellStyle name="20% - Accent1 7 4 2 4 2" xfId="3417"/>
    <cellStyle name="20% - Accent1 7 4 2 5" xfId="3418"/>
    <cellStyle name="20% - Accent1 7 4 3" xfId="3419"/>
    <cellStyle name="20% - Accent1 7 4 3 2" xfId="3420"/>
    <cellStyle name="20% - Accent1 7 4 3 2 2" xfId="3421"/>
    <cellStyle name="20% - Accent1 7 4 3 3" xfId="3422"/>
    <cellStyle name="20% - Accent1 7 4 4" xfId="3423"/>
    <cellStyle name="20% - Accent1 7 4 4 2" xfId="3424"/>
    <cellStyle name="20% - Accent1 7 4 4 2 2" xfId="3425"/>
    <cellStyle name="20% - Accent1 7 4 4 3" xfId="3426"/>
    <cellStyle name="20% - Accent1 7 4 5" xfId="3427"/>
    <cellStyle name="20% - Accent1 7 4 5 2" xfId="3428"/>
    <cellStyle name="20% - Accent1 7 4 6" xfId="3429"/>
    <cellStyle name="20% - Accent1 7 5" xfId="3430"/>
    <cellStyle name="20% - Accent1 7 5 2" xfId="3431"/>
    <cellStyle name="20% - Accent1 7 5 2 2" xfId="3432"/>
    <cellStyle name="20% - Accent1 7 5 2 2 2" xfId="3433"/>
    <cellStyle name="20% - Accent1 7 5 2 3" xfId="3434"/>
    <cellStyle name="20% - Accent1 7 5 3" xfId="3435"/>
    <cellStyle name="20% - Accent1 7 5 3 2" xfId="3436"/>
    <cellStyle name="20% - Accent1 7 5 3 2 2" xfId="3437"/>
    <cellStyle name="20% - Accent1 7 5 3 3" xfId="3438"/>
    <cellStyle name="20% - Accent1 7 5 4" xfId="3439"/>
    <cellStyle name="20% - Accent1 7 5 4 2" xfId="3440"/>
    <cellStyle name="20% - Accent1 7 5 5" xfId="3441"/>
    <cellStyle name="20% - Accent1 7 6" xfId="3442"/>
    <cellStyle name="20% - Accent1 7 6 2" xfId="3443"/>
    <cellStyle name="20% - Accent1 7 6 2 2" xfId="3444"/>
    <cellStyle name="20% - Accent1 7 6 3" xfId="3445"/>
    <cellStyle name="20% - Accent1 7 7" xfId="3446"/>
    <cellStyle name="20% - Accent1 7 7 2" xfId="3447"/>
    <cellStyle name="20% - Accent1 7 7 2 2" xfId="3448"/>
    <cellStyle name="20% - Accent1 7 7 3" xfId="3449"/>
    <cellStyle name="20% - Accent1 7 8" xfId="3450"/>
    <cellStyle name="20% - Accent1 7 8 2" xfId="3451"/>
    <cellStyle name="20% - Accent1 7 8 2 2" xfId="3452"/>
    <cellStyle name="20% - Accent1 7 8 3" xfId="3453"/>
    <cellStyle name="20% - Accent1 7 9" xfId="3454"/>
    <cellStyle name="20% - Accent1 7 9 2" xfId="3455"/>
    <cellStyle name="20% - Accent1 70" xfId="3456"/>
    <cellStyle name="20% - Accent1 70 2" xfId="3457"/>
    <cellStyle name="20% - Accent1 70 2 2" xfId="3458"/>
    <cellStyle name="20% - Accent1 70 3" xfId="3459"/>
    <cellStyle name="20% - Accent1 70 3 2" xfId="3460"/>
    <cellStyle name="20% - Accent1 70 4" xfId="3461"/>
    <cellStyle name="20% - Accent1 71" xfId="3462"/>
    <cellStyle name="20% - Accent1 71 2" xfId="3463"/>
    <cellStyle name="20% - Accent1 71 2 2" xfId="3464"/>
    <cellStyle name="20% - Accent1 71 3" xfId="3465"/>
    <cellStyle name="20% - Accent1 71 3 2" xfId="3466"/>
    <cellStyle name="20% - Accent1 71 4" xfId="3467"/>
    <cellStyle name="20% - Accent1 72" xfId="3468"/>
    <cellStyle name="20% - Accent1 72 2" xfId="3469"/>
    <cellStyle name="20% - Accent1 72 2 2" xfId="3470"/>
    <cellStyle name="20% - Accent1 72 3" xfId="3471"/>
    <cellStyle name="20% - Accent1 72 3 2" xfId="3472"/>
    <cellStyle name="20% - Accent1 72 4" xfId="3473"/>
    <cellStyle name="20% - Accent1 73" xfId="3474"/>
    <cellStyle name="20% - Accent1 73 2" xfId="3475"/>
    <cellStyle name="20% - Accent1 73 2 2" xfId="3476"/>
    <cellStyle name="20% - Accent1 73 3" xfId="3477"/>
    <cellStyle name="20% - Accent1 73 3 2" xfId="3478"/>
    <cellStyle name="20% - Accent1 73 4" xfId="3479"/>
    <cellStyle name="20% - Accent1 74" xfId="3480"/>
    <cellStyle name="20% - Accent1 74 2" xfId="3481"/>
    <cellStyle name="20% - Accent1 74 2 2" xfId="3482"/>
    <cellStyle name="20% - Accent1 74 3" xfId="3483"/>
    <cellStyle name="20% - Accent1 74 3 2" xfId="3484"/>
    <cellStyle name="20% - Accent1 74 4" xfId="3485"/>
    <cellStyle name="20% - Accent1 75" xfId="3486"/>
    <cellStyle name="20% - Accent1 75 2" xfId="3487"/>
    <cellStyle name="20% - Accent1 75 2 2" xfId="3488"/>
    <cellStyle name="20% - Accent1 75 3" xfId="3489"/>
    <cellStyle name="20% - Accent1 75 3 2" xfId="3490"/>
    <cellStyle name="20% - Accent1 75 4" xfId="3491"/>
    <cellStyle name="20% - Accent1 76" xfId="3492"/>
    <cellStyle name="20% - Accent1 76 2" xfId="3493"/>
    <cellStyle name="20% - Accent1 76 2 2" xfId="3494"/>
    <cellStyle name="20% - Accent1 76 3" xfId="3495"/>
    <cellStyle name="20% - Accent1 76 3 2" xfId="3496"/>
    <cellStyle name="20% - Accent1 76 4" xfId="3497"/>
    <cellStyle name="20% - Accent1 77" xfId="3498"/>
    <cellStyle name="20% - Accent1 77 2" xfId="3499"/>
    <cellStyle name="20% - Accent1 77 2 2" xfId="3500"/>
    <cellStyle name="20% - Accent1 77 3" xfId="3501"/>
    <cellStyle name="20% - Accent1 77 3 2" xfId="3502"/>
    <cellStyle name="20% - Accent1 77 4" xfId="3503"/>
    <cellStyle name="20% - Accent1 78" xfId="3504"/>
    <cellStyle name="20% - Accent1 78 2" xfId="3505"/>
    <cellStyle name="20% - Accent1 78 2 2" xfId="3506"/>
    <cellStyle name="20% - Accent1 78 3" xfId="3507"/>
    <cellStyle name="20% - Accent1 78 3 2" xfId="3508"/>
    <cellStyle name="20% - Accent1 78 4" xfId="3509"/>
    <cellStyle name="20% - Accent1 79" xfId="3510"/>
    <cellStyle name="20% - Accent1 79 2" xfId="3511"/>
    <cellStyle name="20% - Accent1 79 2 2" xfId="3512"/>
    <cellStyle name="20% - Accent1 79 3" xfId="3513"/>
    <cellStyle name="20% - Accent1 79 3 2" xfId="3514"/>
    <cellStyle name="20% - Accent1 79 4" xfId="3515"/>
    <cellStyle name="20% - Accent1 8" xfId="3516"/>
    <cellStyle name="20% - Accent1 8 10" xfId="3517"/>
    <cellStyle name="20% - Accent1 8 10 2" xfId="3518"/>
    <cellStyle name="20% - Accent1 8 11" xfId="3519"/>
    <cellStyle name="20% - Accent1 8 2" xfId="3520"/>
    <cellStyle name="20% - Accent1 8 2 2" xfId="3521"/>
    <cellStyle name="20% - Accent1 8 2 2 2" xfId="3522"/>
    <cellStyle name="20% - Accent1 8 2 2 2 2" xfId="3523"/>
    <cellStyle name="20% - Accent1 8 2 2 2 2 2" xfId="3524"/>
    <cellStyle name="20% - Accent1 8 2 2 2 2 2 2" xfId="3525"/>
    <cellStyle name="20% - Accent1 8 2 2 2 2 2 2 2" xfId="3526"/>
    <cellStyle name="20% - Accent1 8 2 2 2 2 2 3" xfId="3527"/>
    <cellStyle name="20% - Accent1 8 2 2 2 2 3" xfId="3528"/>
    <cellStyle name="20% - Accent1 8 2 2 2 2 3 2" xfId="3529"/>
    <cellStyle name="20% - Accent1 8 2 2 2 2 3 2 2" xfId="3530"/>
    <cellStyle name="20% - Accent1 8 2 2 2 2 3 3" xfId="3531"/>
    <cellStyle name="20% - Accent1 8 2 2 2 2 4" xfId="3532"/>
    <cellStyle name="20% - Accent1 8 2 2 2 2 4 2" xfId="3533"/>
    <cellStyle name="20% - Accent1 8 2 2 2 2 5" xfId="3534"/>
    <cellStyle name="20% - Accent1 8 2 2 2 3" xfId="3535"/>
    <cellStyle name="20% - Accent1 8 2 2 2 3 2" xfId="3536"/>
    <cellStyle name="20% - Accent1 8 2 2 2 3 2 2" xfId="3537"/>
    <cellStyle name="20% - Accent1 8 2 2 2 3 3" xfId="3538"/>
    <cellStyle name="20% - Accent1 8 2 2 2 4" xfId="3539"/>
    <cellStyle name="20% - Accent1 8 2 2 2 4 2" xfId="3540"/>
    <cellStyle name="20% - Accent1 8 2 2 2 4 2 2" xfId="3541"/>
    <cellStyle name="20% - Accent1 8 2 2 2 4 3" xfId="3542"/>
    <cellStyle name="20% - Accent1 8 2 2 2 5" xfId="3543"/>
    <cellStyle name="20% - Accent1 8 2 2 2 5 2" xfId="3544"/>
    <cellStyle name="20% - Accent1 8 2 2 2 6" xfId="3545"/>
    <cellStyle name="20% - Accent1 8 2 2 3" xfId="3546"/>
    <cellStyle name="20% - Accent1 8 2 2 3 2" xfId="3547"/>
    <cellStyle name="20% - Accent1 8 2 2 3 2 2" xfId="3548"/>
    <cellStyle name="20% - Accent1 8 2 2 3 2 2 2" xfId="3549"/>
    <cellStyle name="20% - Accent1 8 2 2 3 2 3" xfId="3550"/>
    <cellStyle name="20% - Accent1 8 2 2 3 3" xfId="3551"/>
    <cellStyle name="20% - Accent1 8 2 2 3 3 2" xfId="3552"/>
    <cellStyle name="20% - Accent1 8 2 2 3 3 2 2" xfId="3553"/>
    <cellStyle name="20% - Accent1 8 2 2 3 3 3" xfId="3554"/>
    <cellStyle name="20% - Accent1 8 2 2 3 4" xfId="3555"/>
    <cellStyle name="20% - Accent1 8 2 2 3 4 2" xfId="3556"/>
    <cellStyle name="20% - Accent1 8 2 2 3 5" xfId="3557"/>
    <cellStyle name="20% - Accent1 8 2 2 4" xfId="3558"/>
    <cellStyle name="20% - Accent1 8 2 2 4 2" xfId="3559"/>
    <cellStyle name="20% - Accent1 8 2 2 4 2 2" xfId="3560"/>
    <cellStyle name="20% - Accent1 8 2 2 4 3" xfId="3561"/>
    <cellStyle name="20% - Accent1 8 2 2 5" xfId="3562"/>
    <cellStyle name="20% - Accent1 8 2 2 5 2" xfId="3563"/>
    <cellStyle name="20% - Accent1 8 2 2 5 2 2" xfId="3564"/>
    <cellStyle name="20% - Accent1 8 2 2 5 3" xfId="3565"/>
    <cellStyle name="20% - Accent1 8 2 2 6" xfId="3566"/>
    <cellStyle name="20% - Accent1 8 2 2 6 2" xfId="3567"/>
    <cellStyle name="20% - Accent1 8 2 2 6 2 2" xfId="3568"/>
    <cellStyle name="20% - Accent1 8 2 2 6 3" xfId="3569"/>
    <cellStyle name="20% - Accent1 8 2 2 7" xfId="3570"/>
    <cellStyle name="20% - Accent1 8 2 2 7 2" xfId="3571"/>
    <cellStyle name="20% - Accent1 8 2 2 8" xfId="3572"/>
    <cellStyle name="20% - Accent1 8 2 3" xfId="3573"/>
    <cellStyle name="20% - Accent1 8 2 3 2" xfId="3574"/>
    <cellStyle name="20% - Accent1 8 2 3 2 2" xfId="3575"/>
    <cellStyle name="20% - Accent1 8 2 3 2 2 2" xfId="3576"/>
    <cellStyle name="20% - Accent1 8 2 3 2 2 2 2" xfId="3577"/>
    <cellStyle name="20% - Accent1 8 2 3 2 2 3" xfId="3578"/>
    <cellStyle name="20% - Accent1 8 2 3 2 3" xfId="3579"/>
    <cellStyle name="20% - Accent1 8 2 3 2 3 2" xfId="3580"/>
    <cellStyle name="20% - Accent1 8 2 3 2 3 2 2" xfId="3581"/>
    <cellStyle name="20% - Accent1 8 2 3 2 3 3" xfId="3582"/>
    <cellStyle name="20% - Accent1 8 2 3 2 4" xfId="3583"/>
    <cellStyle name="20% - Accent1 8 2 3 2 4 2" xfId="3584"/>
    <cellStyle name="20% - Accent1 8 2 3 2 5" xfId="3585"/>
    <cellStyle name="20% - Accent1 8 2 3 3" xfId="3586"/>
    <cellStyle name="20% - Accent1 8 2 3 3 2" xfId="3587"/>
    <cellStyle name="20% - Accent1 8 2 3 3 2 2" xfId="3588"/>
    <cellStyle name="20% - Accent1 8 2 3 3 3" xfId="3589"/>
    <cellStyle name="20% - Accent1 8 2 3 4" xfId="3590"/>
    <cellStyle name="20% - Accent1 8 2 3 4 2" xfId="3591"/>
    <cellStyle name="20% - Accent1 8 2 3 4 2 2" xfId="3592"/>
    <cellStyle name="20% - Accent1 8 2 3 4 3" xfId="3593"/>
    <cellStyle name="20% - Accent1 8 2 3 5" xfId="3594"/>
    <cellStyle name="20% - Accent1 8 2 3 5 2" xfId="3595"/>
    <cellStyle name="20% - Accent1 8 2 3 6" xfId="3596"/>
    <cellStyle name="20% - Accent1 8 2 4" xfId="3597"/>
    <cellStyle name="20% - Accent1 8 2 4 2" xfId="3598"/>
    <cellStyle name="20% - Accent1 8 2 4 2 2" xfId="3599"/>
    <cellStyle name="20% - Accent1 8 2 4 2 2 2" xfId="3600"/>
    <cellStyle name="20% - Accent1 8 2 4 2 3" xfId="3601"/>
    <cellStyle name="20% - Accent1 8 2 4 3" xfId="3602"/>
    <cellStyle name="20% - Accent1 8 2 4 3 2" xfId="3603"/>
    <cellStyle name="20% - Accent1 8 2 4 3 2 2" xfId="3604"/>
    <cellStyle name="20% - Accent1 8 2 4 3 3" xfId="3605"/>
    <cellStyle name="20% - Accent1 8 2 4 4" xfId="3606"/>
    <cellStyle name="20% - Accent1 8 2 4 4 2" xfId="3607"/>
    <cellStyle name="20% - Accent1 8 2 4 5" xfId="3608"/>
    <cellStyle name="20% - Accent1 8 2 5" xfId="3609"/>
    <cellStyle name="20% - Accent1 8 2 5 2" xfId="3610"/>
    <cellStyle name="20% - Accent1 8 2 5 2 2" xfId="3611"/>
    <cellStyle name="20% - Accent1 8 2 5 3" xfId="3612"/>
    <cellStyle name="20% - Accent1 8 2 6" xfId="3613"/>
    <cellStyle name="20% - Accent1 8 2 6 2" xfId="3614"/>
    <cellStyle name="20% - Accent1 8 2 6 2 2" xfId="3615"/>
    <cellStyle name="20% - Accent1 8 2 6 3" xfId="3616"/>
    <cellStyle name="20% - Accent1 8 2 7" xfId="3617"/>
    <cellStyle name="20% - Accent1 8 2 7 2" xfId="3618"/>
    <cellStyle name="20% - Accent1 8 2 7 2 2" xfId="3619"/>
    <cellStyle name="20% - Accent1 8 2 7 3" xfId="3620"/>
    <cellStyle name="20% - Accent1 8 2 8" xfId="3621"/>
    <cellStyle name="20% - Accent1 8 2 8 2" xfId="3622"/>
    <cellStyle name="20% - Accent1 8 2 9" xfId="3623"/>
    <cellStyle name="20% - Accent1 8 3" xfId="3624"/>
    <cellStyle name="20% - Accent1 8 3 2" xfId="3625"/>
    <cellStyle name="20% - Accent1 8 3 2 2" xfId="3626"/>
    <cellStyle name="20% - Accent1 8 3 2 2 2" xfId="3627"/>
    <cellStyle name="20% - Accent1 8 3 2 2 2 2" xfId="3628"/>
    <cellStyle name="20% - Accent1 8 3 2 2 2 2 2" xfId="3629"/>
    <cellStyle name="20% - Accent1 8 3 2 2 2 3" xfId="3630"/>
    <cellStyle name="20% - Accent1 8 3 2 2 3" xfId="3631"/>
    <cellStyle name="20% - Accent1 8 3 2 2 3 2" xfId="3632"/>
    <cellStyle name="20% - Accent1 8 3 2 2 3 2 2" xfId="3633"/>
    <cellStyle name="20% - Accent1 8 3 2 2 3 3" xfId="3634"/>
    <cellStyle name="20% - Accent1 8 3 2 2 4" xfId="3635"/>
    <cellStyle name="20% - Accent1 8 3 2 2 4 2" xfId="3636"/>
    <cellStyle name="20% - Accent1 8 3 2 2 5" xfId="3637"/>
    <cellStyle name="20% - Accent1 8 3 2 3" xfId="3638"/>
    <cellStyle name="20% - Accent1 8 3 2 3 2" xfId="3639"/>
    <cellStyle name="20% - Accent1 8 3 2 3 2 2" xfId="3640"/>
    <cellStyle name="20% - Accent1 8 3 2 3 3" xfId="3641"/>
    <cellStyle name="20% - Accent1 8 3 2 4" xfId="3642"/>
    <cellStyle name="20% - Accent1 8 3 2 4 2" xfId="3643"/>
    <cellStyle name="20% - Accent1 8 3 2 4 2 2" xfId="3644"/>
    <cellStyle name="20% - Accent1 8 3 2 4 3" xfId="3645"/>
    <cellStyle name="20% - Accent1 8 3 2 5" xfId="3646"/>
    <cellStyle name="20% - Accent1 8 3 2 5 2" xfId="3647"/>
    <cellStyle name="20% - Accent1 8 3 2 6" xfId="3648"/>
    <cellStyle name="20% - Accent1 8 3 3" xfId="3649"/>
    <cellStyle name="20% - Accent1 8 3 3 2" xfId="3650"/>
    <cellStyle name="20% - Accent1 8 3 3 2 2" xfId="3651"/>
    <cellStyle name="20% - Accent1 8 3 3 2 2 2" xfId="3652"/>
    <cellStyle name="20% - Accent1 8 3 3 2 3" xfId="3653"/>
    <cellStyle name="20% - Accent1 8 3 3 3" xfId="3654"/>
    <cellStyle name="20% - Accent1 8 3 3 3 2" xfId="3655"/>
    <cellStyle name="20% - Accent1 8 3 3 3 2 2" xfId="3656"/>
    <cellStyle name="20% - Accent1 8 3 3 3 3" xfId="3657"/>
    <cellStyle name="20% - Accent1 8 3 3 4" xfId="3658"/>
    <cellStyle name="20% - Accent1 8 3 3 4 2" xfId="3659"/>
    <cellStyle name="20% - Accent1 8 3 3 5" xfId="3660"/>
    <cellStyle name="20% - Accent1 8 3 4" xfId="3661"/>
    <cellStyle name="20% - Accent1 8 3 4 2" xfId="3662"/>
    <cellStyle name="20% - Accent1 8 3 4 2 2" xfId="3663"/>
    <cellStyle name="20% - Accent1 8 3 4 3" xfId="3664"/>
    <cellStyle name="20% - Accent1 8 3 5" xfId="3665"/>
    <cellStyle name="20% - Accent1 8 3 5 2" xfId="3666"/>
    <cellStyle name="20% - Accent1 8 3 5 2 2" xfId="3667"/>
    <cellStyle name="20% - Accent1 8 3 5 3" xfId="3668"/>
    <cellStyle name="20% - Accent1 8 3 6" xfId="3669"/>
    <cellStyle name="20% - Accent1 8 3 6 2" xfId="3670"/>
    <cellStyle name="20% - Accent1 8 3 6 2 2" xfId="3671"/>
    <cellStyle name="20% - Accent1 8 3 6 3" xfId="3672"/>
    <cellStyle name="20% - Accent1 8 3 7" xfId="3673"/>
    <cellStyle name="20% - Accent1 8 3 7 2" xfId="3674"/>
    <cellStyle name="20% - Accent1 8 3 8" xfId="3675"/>
    <cellStyle name="20% - Accent1 8 4" xfId="3676"/>
    <cellStyle name="20% - Accent1 8 4 2" xfId="3677"/>
    <cellStyle name="20% - Accent1 8 4 2 2" xfId="3678"/>
    <cellStyle name="20% - Accent1 8 4 2 2 2" xfId="3679"/>
    <cellStyle name="20% - Accent1 8 4 2 2 2 2" xfId="3680"/>
    <cellStyle name="20% - Accent1 8 4 2 2 3" xfId="3681"/>
    <cellStyle name="20% - Accent1 8 4 2 3" xfId="3682"/>
    <cellStyle name="20% - Accent1 8 4 2 3 2" xfId="3683"/>
    <cellStyle name="20% - Accent1 8 4 2 3 2 2" xfId="3684"/>
    <cellStyle name="20% - Accent1 8 4 2 3 3" xfId="3685"/>
    <cellStyle name="20% - Accent1 8 4 2 4" xfId="3686"/>
    <cellStyle name="20% - Accent1 8 4 2 4 2" xfId="3687"/>
    <cellStyle name="20% - Accent1 8 4 2 5" xfId="3688"/>
    <cellStyle name="20% - Accent1 8 4 3" xfId="3689"/>
    <cellStyle name="20% - Accent1 8 4 3 2" xfId="3690"/>
    <cellStyle name="20% - Accent1 8 4 3 2 2" xfId="3691"/>
    <cellStyle name="20% - Accent1 8 4 3 3" xfId="3692"/>
    <cellStyle name="20% - Accent1 8 4 4" xfId="3693"/>
    <cellStyle name="20% - Accent1 8 4 4 2" xfId="3694"/>
    <cellStyle name="20% - Accent1 8 4 4 2 2" xfId="3695"/>
    <cellStyle name="20% - Accent1 8 4 4 3" xfId="3696"/>
    <cellStyle name="20% - Accent1 8 4 5" xfId="3697"/>
    <cellStyle name="20% - Accent1 8 4 5 2" xfId="3698"/>
    <cellStyle name="20% - Accent1 8 4 6" xfId="3699"/>
    <cellStyle name="20% - Accent1 8 5" xfId="3700"/>
    <cellStyle name="20% - Accent1 8 5 2" xfId="3701"/>
    <cellStyle name="20% - Accent1 8 5 2 2" xfId="3702"/>
    <cellStyle name="20% - Accent1 8 5 2 2 2" xfId="3703"/>
    <cellStyle name="20% - Accent1 8 5 2 3" xfId="3704"/>
    <cellStyle name="20% - Accent1 8 5 3" xfId="3705"/>
    <cellStyle name="20% - Accent1 8 5 3 2" xfId="3706"/>
    <cellStyle name="20% - Accent1 8 5 3 2 2" xfId="3707"/>
    <cellStyle name="20% - Accent1 8 5 3 3" xfId="3708"/>
    <cellStyle name="20% - Accent1 8 5 4" xfId="3709"/>
    <cellStyle name="20% - Accent1 8 5 4 2" xfId="3710"/>
    <cellStyle name="20% - Accent1 8 5 5" xfId="3711"/>
    <cellStyle name="20% - Accent1 8 6" xfId="3712"/>
    <cellStyle name="20% - Accent1 8 6 2" xfId="3713"/>
    <cellStyle name="20% - Accent1 8 6 2 2" xfId="3714"/>
    <cellStyle name="20% - Accent1 8 6 3" xfId="3715"/>
    <cellStyle name="20% - Accent1 8 7" xfId="3716"/>
    <cellStyle name="20% - Accent1 8 7 2" xfId="3717"/>
    <cellStyle name="20% - Accent1 8 7 2 2" xfId="3718"/>
    <cellStyle name="20% - Accent1 8 7 3" xfId="3719"/>
    <cellStyle name="20% - Accent1 8 8" xfId="3720"/>
    <cellStyle name="20% - Accent1 8 8 2" xfId="3721"/>
    <cellStyle name="20% - Accent1 8 8 2 2" xfId="3722"/>
    <cellStyle name="20% - Accent1 8 8 3" xfId="3723"/>
    <cellStyle name="20% - Accent1 8 9" xfId="3724"/>
    <cellStyle name="20% - Accent1 8 9 2" xfId="3725"/>
    <cellStyle name="20% - Accent1 80" xfId="3726"/>
    <cellStyle name="20% - Accent1 80 2" xfId="3727"/>
    <cellStyle name="20% - Accent1 80 2 2" xfId="3728"/>
    <cellStyle name="20% - Accent1 80 3" xfId="3729"/>
    <cellStyle name="20% - Accent1 81" xfId="3730"/>
    <cellStyle name="20% - Accent1 81 2" xfId="3731"/>
    <cellStyle name="20% - Accent1 82" xfId="3732"/>
    <cellStyle name="20% - Accent1 82 2" xfId="3733"/>
    <cellStyle name="20% - Accent1 83" xfId="3734"/>
    <cellStyle name="20% - Accent1 83 2" xfId="3735"/>
    <cellStyle name="20% - Accent1 84" xfId="3736"/>
    <cellStyle name="20% - Accent1 84 2" xfId="3737"/>
    <cellStyle name="20% - Accent1 85" xfId="3738"/>
    <cellStyle name="20% - Accent1 85 2" xfId="3739"/>
    <cellStyle name="20% - Accent1 86" xfId="3740"/>
    <cellStyle name="20% - Accent1 86 2" xfId="3741"/>
    <cellStyle name="20% - Accent1 87" xfId="3742"/>
    <cellStyle name="20% - Accent1 87 2" xfId="3743"/>
    <cellStyle name="20% - Accent1 88" xfId="3744"/>
    <cellStyle name="20% - Accent1 88 2" xfId="3745"/>
    <cellStyle name="20% - Accent1 89" xfId="3746"/>
    <cellStyle name="20% - Accent1 89 2" xfId="3747"/>
    <cellStyle name="20% - Accent1 9" xfId="3748"/>
    <cellStyle name="20% - Accent1 9 10" xfId="3749"/>
    <cellStyle name="20% - Accent1 9 2" xfId="3750"/>
    <cellStyle name="20% - Accent1 9 2 2" xfId="3751"/>
    <cellStyle name="20% - Accent1 9 2 2 2" xfId="3752"/>
    <cellStyle name="20% - Accent1 9 2 2 2 2" xfId="3753"/>
    <cellStyle name="20% - Accent1 9 2 2 2 2 2" xfId="3754"/>
    <cellStyle name="20% - Accent1 9 2 2 2 2 2 2" xfId="3755"/>
    <cellStyle name="20% - Accent1 9 2 2 2 2 2 2 2" xfId="3756"/>
    <cellStyle name="20% - Accent1 9 2 2 2 2 2 3" xfId="3757"/>
    <cellStyle name="20% - Accent1 9 2 2 2 2 3" xfId="3758"/>
    <cellStyle name="20% - Accent1 9 2 2 2 2 3 2" xfId="3759"/>
    <cellStyle name="20% - Accent1 9 2 2 2 2 3 2 2" xfId="3760"/>
    <cellStyle name="20% - Accent1 9 2 2 2 2 3 3" xfId="3761"/>
    <cellStyle name="20% - Accent1 9 2 2 2 2 4" xfId="3762"/>
    <cellStyle name="20% - Accent1 9 2 2 2 2 4 2" xfId="3763"/>
    <cellStyle name="20% - Accent1 9 2 2 2 2 5" xfId="3764"/>
    <cellStyle name="20% - Accent1 9 2 2 2 3" xfId="3765"/>
    <cellStyle name="20% - Accent1 9 2 2 2 3 2" xfId="3766"/>
    <cellStyle name="20% - Accent1 9 2 2 2 3 2 2" xfId="3767"/>
    <cellStyle name="20% - Accent1 9 2 2 2 3 3" xfId="3768"/>
    <cellStyle name="20% - Accent1 9 2 2 2 4" xfId="3769"/>
    <cellStyle name="20% - Accent1 9 2 2 2 4 2" xfId="3770"/>
    <cellStyle name="20% - Accent1 9 2 2 2 4 2 2" xfId="3771"/>
    <cellStyle name="20% - Accent1 9 2 2 2 4 3" xfId="3772"/>
    <cellStyle name="20% - Accent1 9 2 2 2 5" xfId="3773"/>
    <cellStyle name="20% - Accent1 9 2 2 2 5 2" xfId="3774"/>
    <cellStyle name="20% - Accent1 9 2 2 2 6" xfId="3775"/>
    <cellStyle name="20% - Accent1 9 2 2 3" xfId="3776"/>
    <cellStyle name="20% - Accent1 9 2 2 3 2" xfId="3777"/>
    <cellStyle name="20% - Accent1 9 2 2 3 2 2" xfId="3778"/>
    <cellStyle name="20% - Accent1 9 2 2 3 2 2 2" xfId="3779"/>
    <cellStyle name="20% - Accent1 9 2 2 3 2 3" xfId="3780"/>
    <cellStyle name="20% - Accent1 9 2 2 3 3" xfId="3781"/>
    <cellStyle name="20% - Accent1 9 2 2 3 3 2" xfId="3782"/>
    <cellStyle name="20% - Accent1 9 2 2 3 3 2 2" xfId="3783"/>
    <cellStyle name="20% - Accent1 9 2 2 3 3 3" xfId="3784"/>
    <cellStyle name="20% - Accent1 9 2 2 3 4" xfId="3785"/>
    <cellStyle name="20% - Accent1 9 2 2 3 4 2" xfId="3786"/>
    <cellStyle name="20% - Accent1 9 2 2 3 5" xfId="3787"/>
    <cellStyle name="20% - Accent1 9 2 2 4" xfId="3788"/>
    <cellStyle name="20% - Accent1 9 2 2 4 2" xfId="3789"/>
    <cellStyle name="20% - Accent1 9 2 2 4 2 2" xfId="3790"/>
    <cellStyle name="20% - Accent1 9 2 2 4 3" xfId="3791"/>
    <cellStyle name="20% - Accent1 9 2 2 5" xfId="3792"/>
    <cellStyle name="20% - Accent1 9 2 2 5 2" xfId="3793"/>
    <cellStyle name="20% - Accent1 9 2 2 5 2 2" xfId="3794"/>
    <cellStyle name="20% - Accent1 9 2 2 5 3" xfId="3795"/>
    <cellStyle name="20% - Accent1 9 2 2 6" xfId="3796"/>
    <cellStyle name="20% - Accent1 9 2 2 6 2" xfId="3797"/>
    <cellStyle name="20% - Accent1 9 2 2 6 2 2" xfId="3798"/>
    <cellStyle name="20% - Accent1 9 2 2 6 3" xfId="3799"/>
    <cellStyle name="20% - Accent1 9 2 2 7" xfId="3800"/>
    <cellStyle name="20% - Accent1 9 2 2 7 2" xfId="3801"/>
    <cellStyle name="20% - Accent1 9 2 2 8" xfId="3802"/>
    <cellStyle name="20% - Accent1 9 2 3" xfId="3803"/>
    <cellStyle name="20% - Accent1 9 2 3 2" xfId="3804"/>
    <cellStyle name="20% - Accent1 9 2 3 2 2" xfId="3805"/>
    <cellStyle name="20% - Accent1 9 2 3 2 2 2" xfId="3806"/>
    <cellStyle name="20% - Accent1 9 2 3 2 2 2 2" xfId="3807"/>
    <cellStyle name="20% - Accent1 9 2 3 2 2 3" xfId="3808"/>
    <cellStyle name="20% - Accent1 9 2 3 2 3" xfId="3809"/>
    <cellStyle name="20% - Accent1 9 2 3 2 3 2" xfId="3810"/>
    <cellStyle name="20% - Accent1 9 2 3 2 3 2 2" xfId="3811"/>
    <cellStyle name="20% - Accent1 9 2 3 2 3 3" xfId="3812"/>
    <cellStyle name="20% - Accent1 9 2 3 2 4" xfId="3813"/>
    <cellStyle name="20% - Accent1 9 2 3 2 4 2" xfId="3814"/>
    <cellStyle name="20% - Accent1 9 2 3 2 5" xfId="3815"/>
    <cellStyle name="20% - Accent1 9 2 3 3" xfId="3816"/>
    <cellStyle name="20% - Accent1 9 2 3 3 2" xfId="3817"/>
    <cellStyle name="20% - Accent1 9 2 3 3 2 2" xfId="3818"/>
    <cellStyle name="20% - Accent1 9 2 3 3 3" xfId="3819"/>
    <cellStyle name="20% - Accent1 9 2 3 4" xfId="3820"/>
    <cellStyle name="20% - Accent1 9 2 3 4 2" xfId="3821"/>
    <cellStyle name="20% - Accent1 9 2 3 4 2 2" xfId="3822"/>
    <cellStyle name="20% - Accent1 9 2 3 4 3" xfId="3823"/>
    <cellStyle name="20% - Accent1 9 2 3 5" xfId="3824"/>
    <cellStyle name="20% - Accent1 9 2 3 5 2" xfId="3825"/>
    <cellStyle name="20% - Accent1 9 2 3 6" xfId="3826"/>
    <cellStyle name="20% - Accent1 9 2 4" xfId="3827"/>
    <cellStyle name="20% - Accent1 9 2 4 2" xfId="3828"/>
    <cellStyle name="20% - Accent1 9 2 4 2 2" xfId="3829"/>
    <cellStyle name="20% - Accent1 9 2 4 2 2 2" xfId="3830"/>
    <cellStyle name="20% - Accent1 9 2 4 2 3" xfId="3831"/>
    <cellStyle name="20% - Accent1 9 2 4 3" xfId="3832"/>
    <cellStyle name="20% - Accent1 9 2 4 3 2" xfId="3833"/>
    <cellStyle name="20% - Accent1 9 2 4 3 2 2" xfId="3834"/>
    <cellStyle name="20% - Accent1 9 2 4 3 3" xfId="3835"/>
    <cellStyle name="20% - Accent1 9 2 4 4" xfId="3836"/>
    <cellStyle name="20% - Accent1 9 2 4 4 2" xfId="3837"/>
    <cellStyle name="20% - Accent1 9 2 4 5" xfId="3838"/>
    <cellStyle name="20% - Accent1 9 2 5" xfId="3839"/>
    <cellStyle name="20% - Accent1 9 2 5 2" xfId="3840"/>
    <cellStyle name="20% - Accent1 9 2 5 2 2" xfId="3841"/>
    <cellStyle name="20% - Accent1 9 2 5 3" xfId="3842"/>
    <cellStyle name="20% - Accent1 9 2 6" xfId="3843"/>
    <cellStyle name="20% - Accent1 9 2 6 2" xfId="3844"/>
    <cellStyle name="20% - Accent1 9 2 6 2 2" xfId="3845"/>
    <cellStyle name="20% - Accent1 9 2 6 3" xfId="3846"/>
    <cellStyle name="20% - Accent1 9 2 7" xfId="3847"/>
    <cellStyle name="20% - Accent1 9 2 7 2" xfId="3848"/>
    <cellStyle name="20% - Accent1 9 2 7 2 2" xfId="3849"/>
    <cellStyle name="20% - Accent1 9 2 7 3" xfId="3850"/>
    <cellStyle name="20% - Accent1 9 2 8" xfId="3851"/>
    <cellStyle name="20% - Accent1 9 2 8 2" xfId="3852"/>
    <cellStyle name="20% - Accent1 9 2 9" xfId="3853"/>
    <cellStyle name="20% - Accent1 9 3" xfId="3854"/>
    <cellStyle name="20% - Accent1 9 3 2" xfId="3855"/>
    <cellStyle name="20% - Accent1 9 3 2 2" xfId="3856"/>
    <cellStyle name="20% - Accent1 9 3 2 2 2" xfId="3857"/>
    <cellStyle name="20% - Accent1 9 3 2 2 2 2" xfId="3858"/>
    <cellStyle name="20% - Accent1 9 3 2 2 2 2 2" xfId="3859"/>
    <cellStyle name="20% - Accent1 9 3 2 2 2 3" xfId="3860"/>
    <cellStyle name="20% - Accent1 9 3 2 2 3" xfId="3861"/>
    <cellStyle name="20% - Accent1 9 3 2 2 3 2" xfId="3862"/>
    <cellStyle name="20% - Accent1 9 3 2 2 3 2 2" xfId="3863"/>
    <cellStyle name="20% - Accent1 9 3 2 2 3 3" xfId="3864"/>
    <cellStyle name="20% - Accent1 9 3 2 2 4" xfId="3865"/>
    <cellStyle name="20% - Accent1 9 3 2 2 4 2" xfId="3866"/>
    <cellStyle name="20% - Accent1 9 3 2 2 5" xfId="3867"/>
    <cellStyle name="20% - Accent1 9 3 2 3" xfId="3868"/>
    <cellStyle name="20% - Accent1 9 3 2 3 2" xfId="3869"/>
    <cellStyle name="20% - Accent1 9 3 2 3 2 2" xfId="3870"/>
    <cellStyle name="20% - Accent1 9 3 2 3 3" xfId="3871"/>
    <cellStyle name="20% - Accent1 9 3 2 4" xfId="3872"/>
    <cellStyle name="20% - Accent1 9 3 2 4 2" xfId="3873"/>
    <cellStyle name="20% - Accent1 9 3 2 4 2 2" xfId="3874"/>
    <cellStyle name="20% - Accent1 9 3 2 4 3" xfId="3875"/>
    <cellStyle name="20% - Accent1 9 3 2 5" xfId="3876"/>
    <cellStyle name="20% - Accent1 9 3 2 5 2" xfId="3877"/>
    <cellStyle name="20% - Accent1 9 3 2 6" xfId="3878"/>
    <cellStyle name="20% - Accent1 9 3 3" xfId="3879"/>
    <cellStyle name="20% - Accent1 9 3 3 2" xfId="3880"/>
    <cellStyle name="20% - Accent1 9 3 3 2 2" xfId="3881"/>
    <cellStyle name="20% - Accent1 9 3 3 2 2 2" xfId="3882"/>
    <cellStyle name="20% - Accent1 9 3 3 2 3" xfId="3883"/>
    <cellStyle name="20% - Accent1 9 3 3 3" xfId="3884"/>
    <cellStyle name="20% - Accent1 9 3 3 3 2" xfId="3885"/>
    <cellStyle name="20% - Accent1 9 3 3 3 2 2" xfId="3886"/>
    <cellStyle name="20% - Accent1 9 3 3 3 3" xfId="3887"/>
    <cellStyle name="20% - Accent1 9 3 3 4" xfId="3888"/>
    <cellStyle name="20% - Accent1 9 3 3 4 2" xfId="3889"/>
    <cellStyle name="20% - Accent1 9 3 3 5" xfId="3890"/>
    <cellStyle name="20% - Accent1 9 3 4" xfId="3891"/>
    <cellStyle name="20% - Accent1 9 3 4 2" xfId="3892"/>
    <cellStyle name="20% - Accent1 9 3 4 2 2" xfId="3893"/>
    <cellStyle name="20% - Accent1 9 3 4 3" xfId="3894"/>
    <cellStyle name="20% - Accent1 9 3 5" xfId="3895"/>
    <cellStyle name="20% - Accent1 9 3 5 2" xfId="3896"/>
    <cellStyle name="20% - Accent1 9 3 5 2 2" xfId="3897"/>
    <cellStyle name="20% - Accent1 9 3 5 3" xfId="3898"/>
    <cellStyle name="20% - Accent1 9 3 6" xfId="3899"/>
    <cellStyle name="20% - Accent1 9 3 6 2" xfId="3900"/>
    <cellStyle name="20% - Accent1 9 3 6 2 2" xfId="3901"/>
    <cellStyle name="20% - Accent1 9 3 6 3" xfId="3902"/>
    <cellStyle name="20% - Accent1 9 3 7" xfId="3903"/>
    <cellStyle name="20% - Accent1 9 3 7 2" xfId="3904"/>
    <cellStyle name="20% - Accent1 9 3 8" xfId="3905"/>
    <cellStyle name="20% - Accent1 9 4" xfId="3906"/>
    <cellStyle name="20% - Accent1 9 4 2" xfId="3907"/>
    <cellStyle name="20% - Accent1 9 4 2 2" xfId="3908"/>
    <cellStyle name="20% - Accent1 9 4 2 2 2" xfId="3909"/>
    <cellStyle name="20% - Accent1 9 4 2 2 2 2" xfId="3910"/>
    <cellStyle name="20% - Accent1 9 4 2 2 3" xfId="3911"/>
    <cellStyle name="20% - Accent1 9 4 2 3" xfId="3912"/>
    <cellStyle name="20% - Accent1 9 4 2 3 2" xfId="3913"/>
    <cellStyle name="20% - Accent1 9 4 2 3 2 2" xfId="3914"/>
    <cellStyle name="20% - Accent1 9 4 2 3 3" xfId="3915"/>
    <cellStyle name="20% - Accent1 9 4 2 4" xfId="3916"/>
    <cellStyle name="20% - Accent1 9 4 2 4 2" xfId="3917"/>
    <cellStyle name="20% - Accent1 9 4 2 5" xfId="3918"/>
    <cellStyle name="20% - Accent1 9 4 3" xfId="3919"/>
    <cellStyle name="20% - Accent1 9 4 3 2" xfId="3920"/>
    <cellStyle name="20% - Accent1 9 4 3 2 2" xfId="3921"/>
    <cellStyle name="20% - Accent1 9 4 3 3" xfId="3922"/>
    <cellStyle name="20% - Accent1 9 4 4" xfId="3923"/>
    <cellStyle name="20% - Accent1 9 4 4 2" xfId="3924"/>
    <cellStyle name="20% - Accent1 9 4 4 2 2" xfId="3925"/>
    <cellStyle name="20% - Accent1 9 4 4 3" xfId="3926"/>
    <cellStyle name="20% - Accent1 9 4 5" xfId="3927"/>
    <cellStyle name="20% - Accent1 9 4 5 2" xfId="3928"/>
    <cellStyle name="20% - Accent1 9 4 6" xfId="3929"/>
    <cellStyle name="20% - Accent1 9 5" xfId="3930"/>
    <cellStyle name="20% - Accent1 9 5 2" xfId="3931"/>
    <cellStyle name="20% - Accent1 9 5 2 2" xfId="3932"/>
    <cellStyle name="20% - Accent1 9 5 2 2 2" xfId="3933"/>
    <cellStyle name="20% - Accent1 9 5 2 3" xfId="3934"/>
    <cellStyle name="20% - Accent1 9 5 3" xfId="3935"/>
    <cellStyle name="20% - Accent1 9 5 3 2" xfId="3936"/>
    <cellStyle name="20% - Accent1 9 5 3 2 2" xfId="3937"/>
    <cellStyle name="20% - Accent1 9 5 3 3" xfId="3938"/>
    <cellStyle name="20% - Accent1 9 5 4" xfId="3939"/>
    <cellStyle name="20% - Accent1 9 5 4 2" xfId="3940"/>
    <cellStyle name="20% - Accent1 9 5 5" xfId="3941"/>
    <cellStyle name="20% - Accent1 9 6" xfId="3942"/>
    <cellStyle name="20% - Accent1 9 6 2" xfId="3943"/>
    <cellStyle name="20% - Accent1 9 6 2 2" xfId="3944"/>
    <cellStyle name="20% - Accent1 9 6 3" xfId="3945"/>
    <cellStyle name="20% - Accent1 9 7" xfId="3946"/>
    <cellStyle name="20% - Accent1 9 7 2" xfId="3947"/>
    <cellStyle name="20% - Accent1 9 7 2 2" xfId="3948"/>
    <cellStyle name="20% - Accent1 9 7 3" xfId="3949"/>
    <cellStyle name="20% - Accent1 9 8" xfId="3950"/>
    <cellStyle name="20% - Accent1 9 8 2" xfId="3951"/>
    <cellStyle name="20% - Accent1 9 8 2 2" xfId="3952"/>
    <cellStyle name="20% - Accent1 9 8 3" xfId="3953"/>
    <cellStyle name="20% - Accent1 9 9" xfId="3954"/>
    <cellStyle name="20% - Accent1 9 9 2" xfId="3955"/>
    <cellStyle name="20% - Accent1 90" xfId="3956"/>
    <cellStyle name="20% - Accent1 90 2" xfId="3957"/>
    <cellStyle name="20% - Accent1 91" xfId="3958"/>
    <cellStyle name="20% - Accent1 91 2" xfId="3959"/>
    <cellStyle name="20% - Accent1 92" xfId="3960"/>
    <cellStyle name="20% - Accent1 92 2" xfId="3961"/>
    <cellStyle name="20% - Accent1 93" xfId="3962"/>
    <cellStyle name="20% - Accent1 94" xfId="3963"/>
    <cellStyle name="20% - Accent1 95" xfId="3964"/>
    <cellStyle name="20% - Accent1 96" xfId="3965"/>
    <cellStyle name="20% - Accent1 97" xfId="3966"/>
    <cellStyle name="20% - Accent1 98" xfId="3967"/>
    <cellStyle name="20% - Accent1 99" xfId="3968"/>
    <cellStyle name="20% - Accent2" xfId="28" builtinId="34" customBuiltin="1"/>
    <cellStyle name="20% - Accent2 10" xfId="3969"/>
    <cellStyle name="20% - Accent2 10 10" xfId="3970"/>
    <cellStyle name="20% - Accent2 10 2" xfId="3971"/>
    <cellStyle name="20% - Accent2 10 2 2" xfId="3972"/>
    <cellStyle name="20% - Accent2 10 2 2 2" xfId="3973"/>
    <cellStyle name="20% - Accent2 10 2 2 2 2" xfId="3974"/>
    <cellStyle name="20% - Accent2 10 2 2 2 2 2" xfId="3975"/>
    <cellStyle name="20% - Accent2 10 2 2 2 2 2 2" xfId="3976"/>
    <cellStyle name="20% - Accent2 10 2 2 2 2 2 2 2" xfId="3977"/>
    <cellStyle name="20% - Accent2 10 2 2 2 2 2 3" xfId="3978"/>
    <cellStyle name="20% - Accent2 10 2 2 2 2 3" xfId="3979"/>
    <cellStyle name="20% - Accent2 10 2 2 2 2 3 2" xfId="3980"/>
    <cellStyle name="20% - Accent2 10 2 2 2 2 3 2 2" xfId="3981"/>
    <cellStyle name="20% - Accent2 10 2 2 2 2 3 3" xfId="3982"/>
    <cellStyle name="20% - Accent2 10 2 2 2 2 4" xfId="3983"/>
    <cellStyle name="20% - Accent2 10 2 2 2 2 4 2" xfId="3984"/>
    <cellStyle name="20% - Accent2 10 2 2 2 2 5" xfId="3985"/>
    <cellStyle name="20% - Accent2 10 2 2 2 3" xfId="3986"/>
    <cellStyle name="20% - Accent2 10 2 2 2 3 2" xfId="3987"/>
    <cellStyle name="20% - Accent2 10 2 2 2 3 2 2" xfId="3988"/>
    <cellStyle name="20% - Accent2 10 2 2 2 3 3" xfId="3989"/>
    <cellStyle name="20% - Accent2 10 2 2 2 4" xfId="3990"/>
    <cellStyle name="20% - Accent2 10 2 2 2 4 2" xfId="3991"/>
    <cellStyle name="20% - Accent2 10 2 2 2 4 2 2" xfId="3992"/>
    <cellStyle name="20% - Accent2 10 2 2 2 4 3" xfId="3993"/>
    <cellStyle name="20% - Accent2 10 2 2 2 5" xfId="3994"/>
    <cellStyle name="20% - Accent2 10 2 2 2 5 2" xfId="3995"/>
    <cellStyle name="20% - Accent2 10 2 2 2 6" xfId="3996"/>
    <cellStyle name="20% - Accent2 10 2 2 3" xfId="3997"/>
    <cellStyle name="20% - Accent2 10 2 2 3 2" xfId="3998"/>
    <cellStyle name="20% - Accent2 10 2 2 3 2 2" xfId="3999"/>
    <cellStyle name="20% - Accent2 10 2 2 3 2 2 2" xfId="4000"/>
    <cellStyle name="20% - Accent2 10 2 2 3 2 3" xfId="4001"/>
    <cellStyle name="20% - Accent2 10 2 2 3 3" xfId="4002"/>
    <cellStyle name="20% - Accent2 10 2 2 3 3 2" xfId="4003"/>
    <cellStyle name="20% - Accent2 10 2 2 3 3 2 2" xfId="4004"/>
    <cellStyle name="20% - Accent2 10 2 2 3 3 3" xfId="4005"/>
    <cellStyle name="20% - Accent2 10 2 2 3 4" xfId="4006"/>
    <cellStyle name="20% - Accent2 10 2 2 3 4 2" xfId="4007"/>
    <cellStyle name="20% - Accent2 10 2 2 3 5" xfId="4008"/>
    <cellStyle name="20% - Accent2 10 2 2 4" xfId="4009"/>
    <cellStyle name="20% - Accent2 10 2 2 4 2" xfId="4010"/>
    <cellStyle name="20% - Accent2 10 2 2 4 2 2" xfId="4011"/>
    <cellStyle name="20% - Accent2 10 2 2 4 3" xfId="4012"/>
    <cellStyle name="20% - Accent2 10 2 2 5" xfId="4013"/>
    <cellStyle name="20% - Accent2 10 2 2 5 2" xfId="4014"/>
    <cellStyle name="20% - Accent2 10 2 2 5 2 2" xfId="4015"/>
    <cellStyle name="20% - Accent2 10 2 2 5 3" xfId="4016"/>
    <cellStyle name="20% - Accent2 10 2 2 6" xfId="4017"/>
    <cellStyle name="20% - Accent2 10 2 2 6 2" xfId="4018"/>
    <cellStyle name="20% - Accent2 10 2 2 6 2 2" xfId="4019"/>
    <cellStyle name="20% - Accent2 10 2 2 6 3" xfId="4020"/>
    <cellStyle name="20% - Accent2 10 2 2 7" xfId="4021"/>
    <cellStyle name="20% - Accent2 10 2 2 7 2" xfId="4022"/>
    <cellStyle name="20% - Accent2 10 2 2 8" xfId="4023"/>
    <cellStyle name="20% - Accent2 10 2 3" xfId="4024"/>
    <cellStyle name="20% - Accent2 10 2 3 2" xfId="4025"/>
    <cellStyle name="20% - Accent2 10 2 3 2 2" xfId="4026"/>
    <cellStyle name="20% - Accent2 10 2 3 2 2 2" xfId="4027"/>
    <cellStyle name="20% - Accent2 10 2 3 2 2 2 2" xfId="4028"/>
    <cellStyle name="20% - Accent2 10 2 3 2 2 3" xfId="4029"/>
    <cellStyle name="20% - Accent2 10 2 3 2 3" xfId="4030"/>
    <cellStyle name="20% - Accent2 10 2 3 2 3 2" xfId="4031"/>
    <cellStyle name="20% - Accent2 10 2 3 2 3 2 2" xfId="4032"/>
    <cellStyle name="20% - Accent2 10 2 3 2 3 3" xfId="4033"/>
    <cellStyle name="20% - Accent2 10 2 3 2 4" xfId="4034"/>
    <cellStyle name="20% - Accent2 10 2 3 2 4 2" xfId="4035"/>
    <cellStyle name="20% - Accent2 10 2 3 2 5" xfId="4036"/>
    <cellStyle name="20% - Accent2 10 2 3 3" xfId="4037"/>
    <cellStyle name="20% - Accent2 10 2 3 3 2" xfId="4038"/>
    <cellStyle name="20% - Accent2 10 2 3 3 2 2" xfId="4039"/>
    <cellStyle name="20% - Accent2 10 2 3 3 3" xfId="4040"/>
    <cellStyle name="20% - Accent2 10 2 3 4" xfId="4041"/>
    <cellStyle name="20% - Accent2 10 2 3 4 2" xfId="4042"/>
    <cellStyle name="20% - Accent2 10 2 3 4 2 2" xfId="4043"/>
    <cellStyle name="20% - Accent2 10 2 3 4 3" xfId="4044"/>
    <cellStyle name="20% - Accent2 10 2 3 5" xfId="4045"/>
    <cellStyle name="20% - Accent2 10 2 3 5 2" xfId="4046"/>
    <cellStyle name="20% - Accent2 10 2 3 6" xfId="4047"/>
    <cellStyle name="20% - Accent2 10 2 4" xfId="4048"/>
    <cellStyle name="20% - Accent2 10 2 4 2" xfId="4049"/>
    <cellStyle name="20% - Accent2 10 2 4 2 2" xfId="4050"/>
    <cellStyle name="20% - Accent2 10 2 4 2 2 2" xfId="4051"/>
    <cellStyle name="20% - Accent2 10 2 4 2 3" xfId="4052"/>
    <cellStyle name="20% - Accent2 10 2 4 3" xfId="4053"/>
    <cellStyle name="20% - Accent2 10 2 4 3 2" xfId="4054"/>
    <cellStyle name="20% - Accent2 10 2 4 3 2 2" xfId="4055"/>
    <cellStyle name="20% - Accent2 10 2 4 3 3" xfId="4056"/>
    <cellStyle name="20% - Accent2 10 2 4 4" xfId="4057"/>
    <cellStyle name="20% - Accent2 10 2 4 4 2" xfId="4058"/>
    <cellStyle name="20% - Accent2 10 2 4 5" xfId="4059"/>
    <cellStyle name="20% - Accent2 10 2 5" xfId="4060"/>
    <cellStyle name="20% - Accent2 10 2 5 2" xfId="4061"/>
    <cellStyle name="20% - Accent2 10 2 5 2 2" xfId="4062"/>
    <cellStyle name="20% - Accent2 10 2 5 3" xfId="4063"/>
    <cellStyle name="20% - Accent2 10 2 6" xfId="4064"/>
    <cellStyle name="20% - Accent2 10 2 6 2" xfId="4065"/>
    <cellStyle name="20% - Accent2 10 2 6 2 2" xfId="4066"/>
    <cellStyle name="20% - Accent2 10 2 6 3" xfId="4067"/>
    <cellStyle name="20% - Accent2 10 2 7" xfId="4068"/>
    <cellStyle name="20% - Accent2 10 2 7 2" xfId="4069"/>
    <cellStyle name="20% - Accent2 10 2 7 2 2" xfId="4070"/>
    <cellStyle name="20% - Accent2 10 2 7 3" xfId="4071"/>
    <cellStyle name="20% - Accent2 10 2 8" xfId="4072"/>
    <cellStyle name="20% - Accent2 10 2 8 2" xfId="4073"/>
    <cellStyle name="20% - Accent2 10 2 9" xfId="4074"/>
    <cellStyle name="20% - Accent2 10 3" xfId="4075"/>
    <cellStyle name="20% - Accent2 10 3 2" xfId="4076"/>
    <cellStyle name="20% - Accent2 10 3 2 2" xfId="4077"/>
    <cellStyle name="20% - Accent2 10 3 2 2 2" xfId="4078"/>
    <cellStyle name="20% - Accent2 10 3 2 2 2 2" xfId="4079"/>
    <cellStyle name="20% - Accent2 10 3 2 2 2 2 2" xfId="4080"/>
    <cellStyle name="20% - Accent2 10 3 2 2 2 3" xfId="4081"/>
    <cellStyle name="20% - Accent2 10 3 2 2 3" xfId="4082"/>
    <cellStyle name="20% - Accent2 10 3 2 2 3 2" xfId="4083"/>
    <cellStyle name="20% - Accent2 10 3 2 2 3 2 2" xfId="4084"/>
    <cellStyle name="20% - Accent2 10 3 2 2 3 3" xfId="4085"/>
    <cellStyle name="20% - Accent2 10 3 2 2 4" xfId="4086"/>
    <cellStyle name="20% - Accent2 10 3 2 2 4 2" xfId="4087"/>
    <cellStyle name="20% - Accent2 10 3 2 2 5" xfId="4088"/>
    <cellStyle name="20% - Accent2 10 3 2 3" xfId="4089"/>
    <cellStyle name="20% - Accent2 10 3 2 3 2" xfId="4090"/>
    <cellStyle name="20% - Accent2 10 3 2 3 2 2" xfId="4091"/>
    <cellStyle name="20% - Accent2 10 3 2 3 3" xfId="4092"/>
    <cellStyle name="20% - Accent2 10 3 2 4" xfId="4093"/>
    <cellStyle name="20% - Accent2 10 3 2 4 2" xfId="4094"/>
    <cellStyle name="20% - Accent2 10 3 2 4 2 2" xfId="4095"/>
    <cellStyle name="20% - Accent2 10 3 2 4 3" xfId="4096"/>
    <cellStyle name="20% - Accent2 10 3 2 5" xfId="4097"/>
    <cellStyle name="20% - Accent2 10 3 2 5 2" xfId="4098"/>
    <cellStyle name="20% - Accent2 10 3 2 6" xfId="4099"/>
    <cellStyle name="20% - Accent2 10 3 3" xfId="4100"/>
    <cellStyle name="20% - Accent2 10 3 3 2" xfId="4101"/>
    <cellStyle name="20% - Accent2 10 3 3 2 2" xfId="4102"/>
    <cellStyle name="20% - Accent2 10 3 3 2 2 2" xfId="4103"/>
    <cellStyle name="20% - Accent2 10 3 3 2 3" xfId="4104"/>
    <cellStyle name="20% - Accent2 10 3 3 3" xfId="4105"/>
    <cellStyle name="20% - Accent2 10 3 3 3 2" xfId="4106"/>
    <cellStyle name="20% - Accent2 10 3 3 3 2 2" xfId="4107"/>
    <cellStyle name="20% - Accent2 10 3 3 3 3" xfId="4108"/>
    <cellStyle name="20% - Accent2 10 3 3 4" xfId="4109"/>
    <cellStyle name="20% - Accent2 10 3 3 4 2" xfId="4110"/>
    <cellStyle name="20% - Accent2 10 3 3 5" xfId="4111"/>
    <cellStyle name="20% - Accent2 10 3 4" xfId="4112"/>
    <cellStyle name="20% - Accent2 10 3 4 2" xfId="4113"/>
    <cellStyle name="20% - Accent2 10 3 4 2 2" xfId="4114"/>
    <cellStyle name="20% - Accent2 10 3 4 3" xfId="4115"/>
    <cellStyle name="20% - Accent2 10 3 5" xfId="4116"/>
    <cellStyle name="20% - Accent2 10 3 5 2" xfId="4117"/>
    <cellStyle name="20% - Accent2 10 3 5 2 2" xfId="4118"/>
    <cellStyle name="20% - Accent2 10 3 5 3" xfId="4119"/>
    <cellStyle name="20% - Accent2 10 3 6" xfId="4120"/>
    <cellStyle name="20% - Accent2 10 3 6 2" xfId="4121"/>
    <cellStyle name="20% - Accent2 10 3 6 2 2" xfId="4122"/>
    <cellStyle name="20% - Accent2 10 3 6 3" xfId="4123"/>
    <cellStyle name="20% - Accent2 10 3 7" xfId="4124"/>
    <cellStyle name="20% - Accent2 10 3 7 2" xfId="4125"/>
    <cellStyle name="20% - Accent2 10 3 8" xfId="4126"/>
    <cellStyle name="20% - Accent2 10 4" xfId="4127"/>
    <cellStyle name="20% - Accent2 10 4 2" xfId="4128"/>
    <cellStyle name="20% - Accent2 10 4 2 2" xfId="4129"/>
    <cellStyle name="20% - Accent2 10 4 2 2 2" xfId="4130"/>
    <cellStyle name="20% - Accent2 10 4 2 2 2 2" xfId="4131"/>
    <cellStyle name="20% - Accent2 10 4 2 2 3" xfId="4132"/>
    <cellStyle name="20% - Accent2 10 4 2 3" xfId="4133"/>
    <cellStyle name="20% - Accent2 10 4 2 3 2" xfId="4134"/>
    <cellStyle name="20% - Accent2 10 4 2 3 2 2" xfId="4135"/>
    <cellStyle name="20% - Accent2 10 4 2 3 3" xfId="4136"/>
    <cellStyle name="20% - Accent2 10 4 2 4" xfId="4137"/>
    <cellStyle name="20% - Accent2 10 4 2 4 2" xfId="4138"/>
    <cellStyle name="20% - Accent2 10 4 2 5" xfId="4139"/>
    <cellStyle name="20% - Accent2 10 4 3" xfId="4140"/>
    <cellStyle name="20% - Accent2 10 4 3 2" xfId="4141"/>
    <cellStyle name="20% - Accent2 10 4 3 2 2" xfId="4142"/>
    <cellStyle name="20% - Accent2 10 4 3 3" xfId="4143"/>
    <cellStyle name="20% - Accent2 10 4 4" xfId="4144"/>
    <cellStyle name="20% - Accent2 10 4 4 2" xfId="4145"/>
    <cellStyle name="20% - Accent2 10 4 4 2 2" xfId="4146"/>
    <cellStyle name="20% - Accent2 10 4 4 3" xfId="4147"/>
    <cellStyle name="20% - Accent2 10 4 5" xfId="4148"/>
    <cellStyle name="20% - Accent2 10 4 5 2" xfId="4149"/>
    <cellStyle name="20% - Accent2 10 4 6" xfId="4150"/>
    <cellStyle name="20% - Accent2 10 5" xfId="4151"/>
    <cellStyle name="20% - Accent2 10 5 2" xfId="4152"/>
    <cellStyle name="20% - Accent2 10 5 2 2" xfId="4153"/>
    <cellStyle name="20% - Accent2 10 5 2 2 2" xfId="4154"/>
    <cellStyle name="20% - Accent2 10 5 2 3" xfId="4155"/>
    <cellStyle name="20% - Accent2 10 5 3" xfId="4156"/>
    <cellStyle name="20% - Accent2 10 5 3 2" xfId="4157"/>
    <cellStyle name="20% - Accent2 10 5 3 2 2" xfId="4158"/>
    <cellStyle name="20% - Accent2 10 5 3 3" xfId="4159"/>
    <cellStyle name="20% - Accent2 10 5 4" xfId="4160"/>
    <cellStyle name="20% - Accent2 10 5 4 2" xfId="4161"/>
    <cellStyle name="20% - Accent2 10 5 5" xfId="4162"/>
    <cellStyle name="20% - Accent2 10 6" xfId="4163"/>
    <cellStyle name="20% - Accent2 10 6 2" xfId="4164"/>
    <cellStyle name="20% - Accent2 10 6 2 2" xfId="4165"/>
    <cellStyle name="20% - Accent2 10 6 3" xfId="4166"/>
    <cellStyle name="20% - Accent2 10 7" xfId="4167"/>
    <cellStyle name="20% - Accent2 10 7 2" xfId="4168"/>
    <cellStyle name="20% - Accent2 10 7 2 2" xfId="4169"/>
    <cellStyle name="20% - Accent2 10 7 3" xfId="4170"/>
    <cellStyle name="20% - Accent2 10 8" xfId="4171"/>
    <cellStyle name="20% - Accent2 10 8 2" xfId="4172"/>
    <cellStyle name="20% - Accent2 10 8 2 2" xfId="4173"/>
    <cellStyle name="20% - Accent2 10 8 3" xfId="4174"/>
    <cellStyle name="20% - Accent2 10 9" xfId="4175"/>
    <cellStyle name="20% - Accent2 10 9 2" xfId="4176"/>
    <cellStyle name="20% - Accent2 100" xfId="4177"/>
    <cellStyle name="20% - Accent2 101" xfId="4178"/>
    <cellStyle name="20% - Accent2 102" xfId="4179"/>
    <cellStyle name="20% - Accent2 103" xfId="4180"/>
    <cellStyle name="20% - Accent2 104" xfId="4181"/>
    <cellStyle name="20% - Accent2 105" xfId="4182"/>
    <cellStyle name="20% - Accent2 106" xfId="4183"/>
    <cellStyle name="20% - Accent2 107" xfId="4184"/>
    <cellStyle name="20% - Accent2 108" xfId="4185"/>
    <cellStyle name="20% - Accent2 109" xfId="4186"/>
    <cellStyle name="20% - Accent2 11" xfId="4187"/>
    <cellStyle name="20% - Accent2 11 10" xfId="4188"/>
    <cellStyle name="20% - Accent2 11 2" xfId="4189"/>
    <cellStyle name="20% - Accent2 11 2 2" xfId="4190"/>
    <cellStyle name="20% - Accent2 11 2 2 2" xfId="4191"/>
    <cellStyle name="20% - Accent2 11 2 2 2 2" xfId="4192"/>
    <cellStyle name="20% - Accent2 11 2 2 2 2 2" xfId="4193"/>
    <cellStyle name="20% - Accent2 11 2 2 2 2 2 2" xfId="4194"/>
    <cellStyle name="20% - Accent2 11 2 2 2 2 2 2 2" xfId="4195"/>
    <cellStyle name="20% - Accent2 11 2 2 2 2 2 3" xfId="4196"/>
    <cellStyle name="20% - Accent2 11 2 2 2 2 3" xfId="4197"/>
    <cellStyle name="20% - Accent2 11 2 2 2 2 3 2" xfId="4198"/>
    <cellStyle name="20% - Accent2 11 2 2 2 2 3 2 2" xfId="4199"/>
    <cellStyle name="20% - Accent2 11 2 2 2 2 3 3" xfId="4200"/>
    <cellStyle name="20% - Accent2 11 2 2 2 2 4" xfId="4201"/>
    <cellStyle name="20% - Accent2 11 2 2 2 2 4 2" xfId="4202"/>
    <cellStyle name="20% - Accent2 11 2 2 2 2 5" xfId="4203"/>
    <cellStyle name="20% - Accent2 11 2 2 2 3" xfId="4204"/>
    <cellStyle name="20% - Accent2 11 2 2 2 3 2" xfId="4205"/>
    <cellStyle name="20% - Accent2 11 2 2 2 3 2 2" xfId="4206"/>
    <cellStyle name="20% - Accent2 11 2 2 2 3 3" xfId="4207"/>
    <cellStyle name="20% - Accent2 11 2 2 2 4" xfId="4208"/>
    <cellStyle name="20% - Accent2 11 2 2 2 4 2" xfId="4209"/>
    <cellStyle name="20% - Accent2 11 2 2 2 4 2 2" xfId="4210"/>
    <cellStyle name="20% - Accent2 11 2 2 2 4 3" xfId="4211"/>
    <cellStyle name="20% - Accent2 11 2 2 2 5" xfId="4212"/>
    <cellStyle name="20% - Accent2 11 2 2 2 5 2" xfId="4213"/>
    <cellStyle name="20% - Accent2 11 2 2 2 6" xfId="4214"/>
    <cellStyle name="20% - Accent2 11 2 2 3" xfId="4215"/>
    <cellStyle name="20% - Accent2 11 2 2 3 2" xfId="4216"/>
    <cellStyle name="20% - Accent2 11 2 2 3 2 2" xfId="4217"/>
    <cellStyle name="20% - Accent2 11 2 2 3 2 2 2" xfId="4218"/>
    <cellStyle name="20% - Accent2 11 2 2 3 2 3" xfId="4219"/>
    <cellStyle name="20% - Accent2 11 2 2 3 3" xfId="4220"/>
    <cellStyle name="20% - Accent2 11 2 2 3 3 2" xfId="4221"/>
    <cellStyle name="20% - Accent2 11 2 2 3 3 2 2" xfId="4222"/>
    <cellStyle name="20% - Accent2 11 2 2 3 3 3" xfId="4223"/>
    <cellStyle name="20% - Accent2 11 2 2 3 4" xfId="4224"/>
    <cellStyle name="20% - Accent2 11 2 2 3 4 2" xfId="4225"/>
    <cellStyle name="20% - Accent2 11 2 2 3 5" xfId="4226"/>
    <cellStyle name="20% - Accent2 11 2 2 4" xfId="4227"/>
    <cellStyle name="20% - Accent2 11 2 2 4 2" xfId="4228"/>
    <cellStyle name="20% - Accent2 11 2 2 4 2 2" xfId="4229"/>
    <cellStyle name="20% - Accent2 11 2 2 4 3" xfId="4230"/>
    <cellStyle name="20% - Accent2 11 2 2 5" xfId="4231"/>
    <cellStyle name="20% - Accent2 11 2 2 5 2" xfId="4232"/>
    <cellStyle name="20% - Accent2 11 2 2 5 2 2" xfId="4233"/>
    <cellStyle name="20% - Accent2 11 2 2 5 3" xfId="4234"/>
    <cellStyle name="20% - Accent2 11 2 2 6" xfId="4235"/>
    <cellStyle name="20% - Accent2 11 2 2 6 2" xfId="4236"/>
    <cellStyle name="20% - Accent2 11 2 2 6 2 2" xfId="4237"/>
    <cellStyle name="20% - Accent2 11 2 2 6 3" xfId="4238"/>
    <cellStyle name="20% - Accent2 11 2 2 7" xfId="4239"/>
    <cellStyle name="20% - Accent2 11 2 2 7 2" xfId="4240"/>
    <cellStyle name="20% - Accent2 11 2 2 8" xfId="4241"/>
    <cellStyle name="20% - Accent2 11 2 3" xfId="4242"/>
    <cellStyle name="20% - Accent2 11 2 3 2" xfId="4243"/>
    <cellStyle name="20% - Accent2 11 2 3 2 2" xfId="4244"/>
    <cellStyle name="20% - Accent2 11 2 3 2 2 2" xfId="4245"/>
    <cellStyle name="20% - Accent2 11 2 3 2 2 2 2" xfId="4246"/>
    <cellStyle name="20% - Accent2 11 2 3 2 2 3" xfId="4247"/>
    <cellStyle name="20% - Accent2 11 2 3 2 3" xfId="4248"/>
    <cellStyle name="20% - Accent2 11 2 3 2 3 2" xfId="4249"/>
    <cellStyle name="20% - Accent2 11 2 3 2 3 2 2" xfId="4250"/>
    <cellStyle name="20% - Accent2 11 2 3 2 3 3" xfId="4251"/>
    <cellStyle name="20% - Accent2 11 2 3 2 4" xfId="4252"/>
    <cellStyle name="20% - Accent2 11 2 3 2 4 2" xfId="4253"/>
    <cellStyle name="20% - Accent2 11 2 3 2 5" xfId="4254"/>
    <cellStyle name="20% - Accent2 11 2 3 3" xfId="4255"/>
    <cellStyle name="20% - Accent2 11 2 3 3 2" xfId="4256"/>
    <cellStyle name="20% - Accent2 11 2 3 3 2 2" xfId="4257"/>
    <cellStyle name="20% - Accent2 11 2 3 3 3" xfId="4258"/>
    <cellStyle name="20% - Accent2 11 2 3 4" xfId="4259"/>
    <cellStyle name="20% - Accent2 11 2 3 4 2" xfId="4260"/>
    <cellStyle name="20% - Accent2 11 2 3 4 2 2" xfId="4261"/>
    <cellStyle name="20% - Accent2 11 2 3 4 3" xfId="4262"/>
    <cellStyle name="20% - Accent2 11 2 3 5" xfId="4263"/>
    <cellStyle name="20% - Accent2 11 2 3 5 2" xfId="4264"/>
    <cellStyle name="20% - Accent2 11 2 3 6" xfId="4265"/>
    <cellStyle name="20% - Accent2 11 2 4" xfId="4266"/>
    <cellStyle name="20% - Accent2 11 2 4 2" xfId="4267"/>
    <cellStyle name="20% - Accent2 11 2 4 2 2" xfId="4268"/>
    <cellStyle name="20% - Accent2 11 2 4 2 2 2" xfId="4269"/>
    <cellStyle name="20% - Accent2 11 2 4 2 3" xfId="4270"/>
    <cellStyle name="20% - Accent2 11 2 4 3" xfId="4271"/>
    <cellStyle name="20% - Accent2 11 2 4 3 2" xfId="4272"/>
    <cellStyle name="20% - Accent2 11 2 4 3 2 2" xfId="4273"/>
    <cellStyle name="20% - Accent2 11 2 4 3 3" xfId="4274"/>
    <cellStyle name="20% - Accent2 11 2 4 4" xfId="4275"/>
    <cellStyle name="20% - Accent2 11 2 4 4 2" xfId="4276"/>
    <cellStyle name="20% - Accent2 11 2 4 5" xfId="4277"/>
    <cellStyle name="20% - Accent2 11 2 5" xfId="4278"/>
    <cellStyle name="20% - Accent2 11 2 5 2" xfId="4279"/>
    <cellStyle name="20% - Accent2 11 2 5 2 2" xfId="4280"/>
    <cellStyle name="20% - Accent2 11 2 5 3" xfId="4281"/>
    <cellStyle name="20% - Accent2 11 2 6" xfId="4282"/>
    <cellStyle name="20% - Accent2 11 2 6 2" xfId="4283"/>
    <cellStyle name="20% - Accent2 11 2 6 2 2" xfId="4284"/>
    <cellStyle name="20% - Accent2 11 2 6 3" xfId="4285"/>
    <cellStyle name="20% - Accent2 11 2 7" xfId="4286"/>
    <cellStyle name="20% - Accent2 11 2 7 2" xfId="4287"/>
    <cellStyle name="20% - Accent2 11 2 7 2 2" xfId="4288"/>
    <cellStyle name="20% - Accent2 11 2 7 3" xfId="4289"/>
    <cellStyle name="20% - Accent2 11 2 8" xfId="4290"/>
    <cellStyle name="20% - Accent2 11 2 8 2" xfId="4291"/>
    <cellStyle name="20% - Accent2 11 2 9" xfId="4292"/>
    <cellStyle name="20% - Accent2 11 3" xfId="4293"/>
    <cellStyle name="20% - Accent2 11 3 2" xfId="4294"/>
    <cellStyle name="20% - Accent2 11 3 2 2" xfId="4295"/>
    <cellStyle name="20% - Accent2 11 3 2 2 2" xfId="4296"/>
    <cellStyle name="20% - Accent2 11 3 2 2 2 2" xfId="4297"/>
    <cellStyle name="20% - Accent2 11 3 2 2 2 2 2" xfId="4298"/>
    <cellStyle name="20% - Accent2 11 3 2 2 2 3" xfId="4299"/>
    <cellStyle name="20% - Accent2 11 3 2 2 3" xfId="4300"/>
    <cellStyle name="20% - Accent2 11 3 2 2 3 2" xfId="4301"/>
    <cellStyle name="20% - Accent2 11 3 2 2 3 2 2" xfId="4302"/>
    <cellStyle name="20% - Accent2 11 3 2 2 3 3" xfId="4303"/>
    <cellStyle name="20% - Accent2 11 3 2 2 4" xfId="4304"/>
    <cellStyle name="20% - Accent2 11 3 2 2 4 2" xfId="4305"/>
    <cellStyle name="20% - Accent2 11 3 2 2 5" xfId="4306"/>
    <cellStyle name="20% - Accent2 11 3 2 3" xfId="4307"/>
    <cellStyle name="20% - Accent2 11 3 2 3 2" xfId="4308"/>
    <cellStyle name="20% - Accent2 11 3 2 3 2 2" xfId="4309"/>
    <cellStyle name="20% - Accent2 11 3 2 3 3" xfId="4310"/>
    <cellStyle name="20% - Accent2 11 3 2 4" xfId="4311"/>
    <cellStyle name="20% - Accent2 11 3 2 4 2" xfId="4312"/>
    <cellStyle name="20% - Accent2 11 3 2 4 2 2" xfId="4313"/>
    <cellStyle name="20% - Accent2 11 3 2 4 3" xfId="4314"/>
    <cellStyle name="20% - Accent2 11 3 2 5" xfId="4315"/>
    <cellStyle name="20% - Accent2 11 3 2 5 2" xfId="4316"/>
    <cellStyle name="20% - Accent2 11 3 2 6" xfId="4317"/>
    <cellStyle name="20% - Accent2 11 3 3" xfId="4318"/>
    <cellStyle name="20% - Accent2 11 3 3 2" xfId="4319"/>
    <cellStyle name="20% - Accent2 11 3 3 2 2" xfId="4320"/>
    <cellStyle name="20% - Accent2 11 3 3 2 2 2" xfId="4321"/>
    <cellStyle name="20% - Accent2 11 3 3 2 3" xfId="4322"/>
    <cellStyle name="20% - Accent2 11 3 3 3" xfId="4323"/>
    <cellStyle name="20% - Accent2 11 3 3 3 2" xfId="4324"/>
    <cellStyle name="20% - Accent2 11 3 3 3 2 2" xfId="4325"/>
    <cellStyle name="20% - Accent2 11 3 3 3 3" xfId="4326"/>
    <cellStyle name="20% - Accent2 11 3 3 4" xfId="4327"/>
    <cellStyle name="20% - Accent2 11 3 3 4 2" xfId="4328"/>
    <cellStyle name="20% - Accent2 11 3 3 5" xfId="4329"/>
    <cellStyle name="20% - Accent2 11 3 4" xfId="4330"/>
    <cellStyle name="20% - Accent2 11 3 4 2" xfId="4331"/>
    <cellStyle name="20% - Accent2 11 3 4 2 2" xfId="4332"/>
    <cellStyle name="20% - Accent2 11 3 4 3" xfId="4333"/>
    <cellStyle name="20% - Accent2 11 3 5" xfId="4334"/>
    <cellStyle name="20% - Accent2 11 3 5 2" xfId="4335"/>
    <cellStyle name="20% - Accent2 11 3 5 2 2" xfId="4336"/>
    <cellStyle name="20% - Accent2 11 3 5 3" xfId="4337"/>
    <cellStyle name="20% - Accent2 11 3 6" xfId="4338"/>
    <cellStyle name="20% - Accent2 11 3 6 2" xfId="4339"/>
    <cellStyle name="20% - Accent2 11 3 6 2 2" xfId="4340"/>
    <cellStyle name="20% - Accent2 11 3 6 3" xfId="4341"/>
    <cellStyle name="20% - Accent2 11 3 7" xfId="4342"/>
    <cellStyle name="20% - Accent2 11 3 7 2" xfId="4343"/>
    <cellStyle name="20% - Accent2 11 3 8" xfId="4344"/>
    <cellStyle name="20% - Accent2 11 4" xfId="4345"/>
    <cellStyle name="20% - Accent2 11 4 2" xfId="4346"/>
    <cellStyle name="20% - Accent2 11 4 2 2" xfId="4347"/>
    <cellStyle name="20% - Accent2 11 4 2 2 2" xfId="4348"/>
    <cellStyle name="20% - Accent2 11 4 2 2 2 2" xfId="4349"/>
    <cellStyle name="20% - Accent2 11 4 2 2 3" xfId="4350"/>
    <cellStyle name="20% - Accent2 11 4 2 3" xfId="4351"/>
    <cellStyle name="20% - Accent2 11 4 2 3 2" xfId="4352"/>
    <cellStyle name="20% - Accent2 11 4 2 3 2 2" xfId="4353"/>
    <cellStyle name="20% - Accent2 11 4 2 3 3" xfId="4354"/>
    <cellStyle name="20% - Accent2 11 4 2 4" xfId="4355"/>
    <cellStyle name="20% - Accent2 11 4 2 4 2" xfId="4356"/>
    <cellStyle name="20% - Accent2 11 4 2 5" xfId="4357"/>
    <cellStyle name="20% - Accent2 11 4 3" xfId="4358"/>
    <cellStyle name="20% - Accent2 11 4 3 2" xfId="4359"/>
    <cellStyle name="20% - Accent2 11 4 3 2 2" xfId="4360"/>
    <cellStyle name="20% - Accent2 11 4 3 3" xfId="4361"/>
    <cellStyle name="20% - Accent2 11 4 4" xfId="4362"/>
    <cellStyle name="20% - Accent2 11 4 4 2" xfId="4363"/>
    <cellStyle name="20% - Accent2 11 4 4 2 2" xfId="4364"/>
    <cellStyle name="20% - Accent2 11 4 4 3" xfId="4365"/>
    <cellStyle name="20% - Accent2 11 4 5" xfId="4366"/>
    <cellStyle name="20% - Accent2 11 4 5 2" xfId="4367"/>
    <cellStyle name="20% - Accent2 11 4 6" xfId="4368"/>
    <cellStyle name="20% - Accent2 11 5" xfId="4369"/>
    <cellStyle name="20% - Accent2 11 5 2" xfId="4370"/>
    <cellStyle name="20% - Accent2 11 5 2 2" xfId="4371"/>
    <cellStyle name="20% - Accent2 11 5 2 2 2" xfId="4372"/>
    <cellStyle name="20% - Accent2 11 5 2 3" xfId="4373"/>
    <cellStyle name="20% - Accent2 11 5 3" xfId="4374"/>
    <cellStyle name="20% - Accent2 11 5 3 2" xfId="4375"/>
    <cellStyle name="20% - Accent2 11 5 3 2 2" xfId="4376"/>
    <cellStyle name="20% - Accent2 11 5 3 3" xfId="4377"/>
    <cellStyle name="20% - Accent2 11 5 4" xfId="4378"/>
    <cellStyle name="20% - Accent2 11 5 4 2" xfId="4379"/>
    <cellStyle name="20% - Accent2 11 5 5" xfId="4380"/>
    <cellStyle name="20% - Accent2 11 6" xfId="4381"/>
    <cellStyle name="20% - Accent2 11 6 2" xfId="4382"/>
    <cellStyle name="20% - Accent2 11 6 2 2" xfId="4383"/>
    <cellStyle name="20% - Accent2 11 6 3" xfId="4384"/>
    <cellStyle name="20% - Accent2 11 7" xfId="4385"/>
    <cellStyle name="20% - Accent2 11 7 2" xfId="4386"/>
    <cellStyle name="20% - Accent2 11 7 2 2" xfId="4387"/>
    <cellStyle name="20% - Accent2 11 7 3" xfId="4388"/>
    <cellStyle name="20% - Accent2 11 8" xfId="4389"/>
    <cellStyle name="20% - Accent2 11 8 2" xfId="4390"/>
    <cellStyle name="20% - Accent2 11 8 2 2" xfId="4391"/>
    <cellStyle name="20% - Accent2 11 8 3" xfId="4392"/>
    <cellStyle name="20% - Accent2 11 9" xfId="4393"/>
    <cellStyle name="20% - Accent2 11 9 2" xfId="4394"/>
    <cellStyle name="20% - Accent2 110" xfId="4395"/>
    <cellStyle name="20% - Accent2 111" xfId="4396"/>
    <cellStyle name="20% - Accent2 112" xfId="4397"/>
    <cellStyle name="20% - Accent2 113" xfId="4398"/>
    <cellStyle name="20% - Accent2 114" xfId="4399"/>
    <cellStyle name="20% - Accent2 115" xfId="4400"/>
    <cellStyle name="20% - Accent2 116" xfId="4401"/>
    <cellStyle name="20% - Accent2 117" xfId="4402"/>
    <cellStyle name="20% - Accent2 118" xfId="4403"/>
    <cellStyle name="20% - Accent2 119" xfId="4404"/>
    <cellStyle name="20% - Accent2 12" xfId="4405"/>
    <cellStyle name="20% - Accent2 12 10" xfId="4406"/>
    <cellStyle name="20% - Accent2 12 2" xfId="4407"/>
    <cellStyle name="20% - Accent2 12 2 2" xfId="4408"/>
    <cellStyle name="20% - Accent2 12 2 2 2" xfId="4409"/>
    <cellStyle name="20% - Accent2 12 2 2 2 2" xfId="4410"/>
    <cellStyle name="20% - Accent2 12 2 2 2 2 2" xfId="4411"/>
    <cellStyle name="20% - Accent2 12 2 2 2 2 2 2" xfId="4412"/>
    <cellStyle name="20% - Accent2 12 2 2 2 2 2 2 2" xfId="4413"/>
    <cellStyle name="20% - Accent2 12 2 2 2 2 2 3" xfId="4414"/>
    <cellStyle name="20% - Accent2 12 2 2 2 2 3" xfId="4415"/>
    <cellStyle name="20% - Accent2 12 2 2 2 2 3 2" xfId="4416"/>
    <cellStyle name="20% - Accent2 12 2 2 2 2 3 2 2" xfId="4417"/>
    <cellStyle name="20% - Accent2 12 2 2 2 2 3 3" xfId="4418"/>
    <cellStyle name="20% - Accent2 12 2 2 2 2 4" xfId="4419"/>
    <cellStyle name="20% - Accent2 12 2 2 2 2 4 2" xfId="4420"/>
    <cellStyle name="20% - Accent2 12 2 2 2 2 5" xfId="4421"/>
    <cellStyle name="20% - Accent2 12 2 2 2 3" xfId="4422"/>
    <cellStyle name="20% - Accent2 12 2 2 2 3 2" xfId="4423"/>
    <cellStyle name="20% - Accent2 12 2 2 2 3 2 2" xfId="4424"/>
    <cellStyle name="20% - Accent2 12 2 2 2 3 3" xfId="4425"/>
    <cellStyle name="20% - Accent2 12 2 2 2 4" xfId="4426"/>
    <cellStyle name="20% - Accent2 12 2 2 2 4 2" xfId="4427"/>
    <cellStyle name="20% - Accent2 12 2 2 2 4 2 2" xfId="4428"/>
    <cellStyle name="20% - Accent2 12 2 2 2 4 3" xfId="4429"/>
    <cellStyle name="20% - Accent2 12 2 2 2 5" xfId="4430"/>
    <cellStyle name="20% - Accent2 12 2 2 2 5 2" xfId="4431"/>
    <cellStyle name="20% - Accent2 12 2 2 2 6" xfId="4432"/>
    <cellStyle name="20% - Accent2 12 2 2 3" xfId="4433"/>
    <cellStyle name="20% - Accent2 12 2 2 3 2" xfId="4434"/>
    <cellStyle name="20% - Accent2 12 2 2 3 2 2" xfId="4435"/>
    <cellStyle name="20% - Accent2 12 2 2 3 2 2 2" xfId="4436"/>
    <cellStyle name="20% - Accent2 12 2 2 3 2 3" xfId="4437"/>
    <cellStyle name="20% - Accent2 12 2 2 3 3" xfId="4438"/>
    <cellStyle name="20% - Accent2 12 2 2 3 3 2" xfId="4439"/>
    <cellStyle name="20% - Accent2 12 2 2 3 3 2 2" xfId="4440"/>
    <cellStyle name="20% - Accent2 12 2 2 3 3 3" xfId="4441"/>
    <cellStyle name="20% - Accent2 12 2 2 3 4" xfId="4442"/>
    <cellStyle name="20% - Accent2 12 2 2 3 4 2" xfId="4443"/>
    <cellStyle name="20% - Accent2 12 2 2 3 5" xfId="4444"/>
    <cellStyle name="20% - Accent2 12 2 2 4" xfId="4445"/>
    <cellStyle name="20% - Accent2 12 2 2 4 2" xfId="4446"/>
    <cellStyle name="20% - Accent2 12 2 2 4 2 2" xfId="4447"/>
    <cellStyle name="20% - Accent2 12 2 2 4 3" xfId="4448"/>
    <cellStyle name="20% - Accent2 12 2 2 5" xfId="4449"/>
    <cellStyle name="20% - Accent2 12 2 2 5 2" xfId="4450"/>
    <cellStyle name="20% - Accent2 12 2 2 5 2 2" xfId="4451"/>
    <cellStyle name="20% - Accent2 12 2 2 5 3" xfId="4452"/>
    <cellStyle name="20% - Accent2 12 2 2 6" xfId="4453"/>
    <cellStyle name="20% - Accent2 12 2 2 6 2" xfId="4454"/>
    <cellStyle name="20% - Accent2 12 2 2 6 2 2" xfId="4455"/>
    <cellStyle name="20% - Accent2 12 2 2 6 3" xfId="4456"/>
    <cellStyle name="20% - Accent2 12 2 2 7" xfId="4457"/>
    <cellStyle name="20% - Accent2 12 2 2 7 2" xfId="4458"/>
    <cellStyle name="20% - Accent2 12 2 2 8" xfId="4459"/>
    <cellStyle name="20% - Accent2 12 2 3" xfId="4460"/>
    <cellStyle name="20% - Accent2 12 2 3 2" xfId="4461"/>
    <cellStyle name="20% - Accent2 12 2 3 2 2" xfId="4462"/>
    <cellStyle name="20% - Accent2 12 2 3 2 2 2" xfId="4463"/>
    <cellStyle name="20% - Accent2 12 2 3 2 2 2 2" xfId="4464"/>
    <cellStyle name="20% - Accent2 12 2 3 2 2 3" xfId="4465"/>
    <cellStyle name="20% - Accent2 12 2 3 2 3" xfId="4466"/>
    <cellStyle name="20% - Accent2 12 2 3 2 3 2" xfId="4467"/>
    <cellStyle name="20% - Accent2 12 2 3 2 3 2 2" xfId="4468"/>
    <cellStyle name="20% - Accent2 12 2 3 2 3 3" xfId="4469"/>
    <cellStyle name="20% - Accent2 12 2 3 2 4" xfId="4470"/>
    <cellStyle name="20% - Accent2 12 2 3 2 4 2" xfId="4471"/>
    <cellStyle name="20% - Accent2 12 2 3 2 5" xfId="4472"/>
    <cellStyle name="20% - Accent2 12 2 3 3" xfId="4473"/>
    <cellStyle name="20% - Accent2 12 2 3 3 2" xfId="4474"/>
    <cellStyle name="20% - Accent2 12 2 3 3 2 2" xfId="4475"/>
    <cellStyle name="20% - Accent2 12 2 3 3 3" xfId="4476"/>
    <cellStyle name="20% - Accent2 12 2 3 4" xfId="4477"/>
    <cellStyle name="20% - Accent2 12 2 3 4 2" xfId="4478"/>
    <cellStyle name="20% - Accent2 12 2 3 4 2 2" xfId="4479"/>
    <cellStyle name="20% - Accent2 12 2 3 4 3" xfId="4480"/>
    <cellStyle name="20% - Accent2 12 2 3 5" xfId="4481"/>
    <cellStyle name="20% - Accent2 12 2 3 5 2" xfId="4482"/>
    <cellStyle name="20% - Accent2 12 2 3 6" xfId="4483"/>
    <cellStyle name="20% - Accent2 12 2 4" xfId="4484"/>
    <cellStyle name="20% - Accent2 12 2 4 2" xfId="4485"/>
    <cellStyle name="20% - Accent2 12 2 4 2 2" xfId="4486"/>
    <cellStyle name="20% - Accent2 12 2 4 2 2 2" xfId="4487"/>
    <cellStyle name="20% - Accent2 12 2 4 2 3" xfId="4488"/>
    <cellStyle name="20% - Accent2 12 2 4 3" xfId="4489"/>
    <cellStyle name="20% - Accent2 12 2 4 3 2" xfId="4490"/>
    <cellStyle name="20% - Accent2 12 2 4 3 2 2" xfId="4491"/>
    <cellStyle name="20% - Accent2 12 2 4 3 3" xfId="4492"/>
    <cellStyle name="20% - Accent2 12 2 4 4" xfId="4493"/>
    <cellStyle name="20% - Accent2 12 2 4 4 2" xfId="4494"/>
    <cellStyle name="20% - Accent2 12 2 4 5" xfId="4495"/>
    <cellStyle name="20% - Accent2 12 2 5" xfId="4496"/>
    <cellStyle name="20% - Accent2 12 2 5 2" xfId="4497"/>
    <cellStyle name="20% - Accent2 12 2 5 2 2" xfId="4498"/>
    <cellStyle name="20% - Accent2 12 2 5 3" xfId="4499"/>
    <cellStyle name="20% - Accent2 12 2 6" xfId="4500"/>
    <cellStyle name="20% - Accent2 12 2 6 2" xfId="4501"/>
    <cellStyle name="20% - Accent2 12 2 6 2 2" xfId="4502"/>
    <cellStyle name="20% - Accent2 12 2 6 3" xfId="4503"/>
    <cellStyle name="20% - Accent2 12 2 7" xfId="4504"/>
    <cellStyle name="20% - Accent2 12 2 7 2" xfId="4505"/>
    <cellStyle name="20% - Accent2 12 2 7 2 2" xfId="4506"/>
    <cellStyle name="20% - Accent2 12 2 7 3" xfId="4507"/>
    <cellStyle name="20% - Accent2 12 2 8" xfId="4508"/>
    <cellStyle name="20% - Accent2 12 2 8 2" xfId="4509"/>
    <cellStyle name="20% - Accent2 12 2 9" xfId="4510"/>
    <cellStyle name="20% - Accent2 12 3" xfId="4511"/>
    <cellStyle name="20% - Accent2 12 3 2" xfId="4512"/>
    <cellStyle name="20% - Accent2 12 3 2 2" xfId="4513"/>
    <cellStyle name="20% - Accent2 12 3 2 2 2" xfId="4514"/>
    <cellStyle name="20% - Accent2 12 3 2 2 2 2" xfId="4515"/>
    <cellStyle name="20% - Accent2 12 3 2 2 2 2 2" xfId="4516"/>
    <cellStyle name="20% - Accent2 12 3 2 2 2 3" xfId="4517"/>
    <cellStyle name="20% - Accent2 12 3 2 2 3" xfId="4518"/>
    <cellStyle name="20% - Accent2 12 3 2 2 3 2" xfId="4519"/>
    <cellStyle name="20% - Accent2 12 3 2 2 3 2 2" xfId="4520"/>
    <cellStyle name="20% - Accent2 12 3 2 2 3 3" xfId="4521"/>
    <cellStyle name="20% - Accent2 12 3 2 2 4" xfId="4522"/>
    <cellStyle name="20% - Accent2 12 3 2 2 4 2" xfId="4523"/>
    <cellStyle name="20% - Accent2 12 3 2 2 5" xfId="4524"/>
    <cellStyle name="20% - Accent2 12 3 2 3" xfId="4525"/>
    <cellStyle name="20% - Accent2 12 3 2 3 2" xfId="4526"/>
    <cellStyle name="20% - Accent2 12 3 2 3 2 2" xfId="4527"/>
    <cellStyle name="20% - Accent2 12 3 2 3 3" xfId="4528"/>
    <cellStyle name="20% - Accent2 12 3 2 4" xfId="4529"/>
    <cellStyle name="20% - Accent2 12 3 2 4 2" xfId="4530"/>
    <cellStyle name="20% - Accent2 12 3 2 4 2 2" xfId="4531"/>
    <cellStyle name="20% - Accent2 12 3 2 4 3" xfId="4532"/>
    <cellStyle name="20% - Accent2 12 3 2 5" xfId="4533"/>
    <cellStyle name="20% - Accent2 12 3 2 5 2" xfId="4534"/>
    <cellStyle name="20% - Accent2 12 3 2 6" xfId="4535"/>
    <cellStyle name="20% - Accent2 12 3 3" xfId="4536"/>
    <cellStyle name="20% - Accent2 12 3 3 2" xfId="4537"/>
    <cellStyle name="20% - Accent2 12 3 3 2 2" xfId="4538"/>
    <cellStyle name="20% - Accent2 12 3 3 2 2 2" xfId="4539"/>
    <cellStyle name="20% - Accent2 12 3 3 2 3" xfId="4540"/>
    <cellStyle name="20% - Accent2 12 3 3 3" xfId="4541"/>
    <cellStyle name="20% - Accent2 12 3 3 3 2" xfId="4542"/>
    <cellStyle name="20% - Accent2 12 3 3 3 2 2" xfId="4543"/>
    <cellStyle name="20% - Accent2 12 3 3 3 3" xfId="4544"/>
    <cellStyle name="20% - Accent2 12 3 3 4" xfId="4545"/>
    <cellStyle name="20% - Accent2 12 3 3 4 2" xfId="4546"/>
    <cellStyle name="20% - Accent2 12 3 3 5" xfId="4547"/>
    <cellStyle name="20% - Accent2 12 3 4" xfId="4548"/>
    <cellStyle name="20% - Accent2 12 3 4 2" xfId="4549"/>
    <cellStyle name="20% - Accent2 12 3 4 2 2" xfId="4550"/>
    <cellStyle name="20% - Accent2 12 3 4 3" xfId="4551"/>
    <cellStyle name="20% - Accent2 12 3 5" xfId="4552"/>
    <cellStyle name="20% - Accent2 12 3 5 2" xfId="4553"/>
    <cellStyle name="20% - Accent2 12 3 5 2 2" xfId="4554"/>
    <cellStyle name="20% - Accent2 12 3 5 3" xfId="4555"/>
    <cellStyle name="20% - Accent2 12 3 6" xfId="4556"/>
    <cellStyle name="20% - Accent2 12 3 6 2" xfId="4557"/>
    <cellStyle name="20% - Accent2 12 3 6 2 2" xfId="4558"/>
    <cellStyle name="20% - Accent2 12 3 6 3" xfId="4559"/>
    <cellStyle name="20% - Accent2 12 3 7" xfId="4560"/>
    <cellStyle name="20% - Accent2 12 3 7 2" xfId="4561"/>
    <cellStyle name="20% - Accent2 12 3 8" xfId="4562"/>
    <cellStyle name="20% - Accent2 12 4" xfId="4563"/>
    <cellStyle name="20% - Accent2 12 4 2" xfId="4564"/>
    <cellStyle name="20% - Accent2 12 4 2 2" xfId="4565"/>
    <cellStyle name="20% - Accent2 12 4 2 2 2" xfId="4566"/>
    <cellStyle name="20% - Accent2 12 4 2 2 2 2" xfId="4567"/>
    <cellStyle name="20% - Accent2 12 4 2 2 3" xfId="4568"/>
    <cellStyle name="20% - Accent2 12 4 2 3" xfId="4569"/>
    <cellStyle name="20% - Accent2 12 4 2 3 2" xfId="4570"/>
    <cellStyle name="20% - Accent2 12 4 2 3 2 2" xfId="4571"/>
    <cellStyle name="20% - Accent2 12 4 2 3 3" xfId="4572"/>
    <cellStyle name="20% - Accent2 12 4 2 4" xfId="4573"/>
    <cellStyle name="20% - Accent2 12 4 2 4 2" xfId="4574"/>
    <cellStyle name="20% - Accent2 12 4 2 5" xfId="4575"/>
    <cellStyle name="20% - Accent2 12 4 3" xfId="4576"/>
    <cellStyle name="20% - Accent2 12 4 3 2" xfId="4577"/>
    <cellStyle name="20% - Accent2 12 4 3 2 2" xfId="4578"/>
    <cellStyle name="20% - Accent2 12 4 3 3" xfId="4579"/>
    <cellStyle name="20% - Accent2 12 4 4" xfId="4580"/>
    <cellStyle name="20% - Accent2 12 4 4 2" xfId="4581"/>
    <cellStyle name="20% - Accent2 12 4 4 2 2" xfId="4582"/>
    <cellStyle name="20% - Accent2 12 4 4 3" xfId="4583"/>
    <cellStyle name="20% - Accent2 12 4 5" xfId="4584"/>
    <cellStyle name="20% - Accent2 12 4 5 2" xfId="4585"/>
    <cellStyle name="20% - Accent2 12 4 6" xfId="4586"/>
    <cellStyle name="20% - Accent2 12 5" xfId="4587"/>
    <cellStyle name="20% - Accent2 12 5 2" xfId="4588"/>
    <cellStyle name="20% - Accent2 12 5 2 2" xfId="4589"/>
    <cellStyle name="20% - Accent2 12 5 2 2 2" xfId="4590"/>
    <cellStyle name="20% - Accent2 12 5 2 3" xfId="4591"/>
    <cellStyle name="20% - Accent2 12 5 3" xfId="4592"/>
    <cellStyle name="20% - Accent2 12 5 3 2" xfId="4593"/>
    <cellStyle name="20% - Accent2 12 5 3 2 2" xfId="4594"/>
    <cellStyle name="20% - Accent2 12 5 3 3" xfId="4595"/>
    <cellStyle name="20% - Accent2 12 5 4" xfId="4596"/>
    <cellStyle name="20% - Accent2 12 5 4 2" xfId="4597"/>
    <cellStyle name="20% - Accent2 12 5 5" xfId="4598"/>
    <cellStyle name="20% - Accent2 12 6" xfId="4599"/>
    <cellStyle name="20% - Accent2 12 6 2" xfId="4600"/>
    <cellStyle name="20% - Accent2 12 6 2 2" xfId="4601"/>
    <cellStyle name="20% - Accent2 12 6 3" xfId="4602"/>
    <cellStyle name="20% - Accent2 12 7" xfId="4603"/>
    <cellStyle name="20% - Accent2 12 7 2" xfId="4604"/>
    <cellStyle name="20% - Accent2 12 7 2 2" xfId="4605"/>
    <cellStyle name="20% - Accent2 12 7 3" xfId="4606"/>
    <cellStyle name="20% - Accent2 12 8" xfId="4607"/>
    <cellStyle name="20% - Accent2 12 8 2" xfId="4608"/>
    <cellStyle name="20% - Accent2 12 8 2 2" xfId="4609"/>
    <cellStyle name="20% - Accent2 12 8 3" xfId="4610"/>
    <cellStyle name="20% - Accent2 12 9" xfId="4611"/>
    <cellStyle name="20% - Accent2 12 9 2" xfId="4612"/>
    <cellStyle name="20% - Accent2 120" xfId="4613"/>
    <cellStyle name="20% - Accent2 121" xfId="4614"/>
    <cellStyle name="20% - Accent2 122" xfId="4615"/>
    <cellStyle name="20% - Accent2 123" xfId="4616"/>
    <cellStyle name="20% - Accent2 124" xfId="4617"/>
    <cellStyle name="20% - Accent2 125" xfId="4618"/>
    <cellStyle name="20% - Accent2 126" xfId="4619"/>
    <cellStyle name="20% - Accent2 127" xfId="4620"/>
    <cellStyle name="20% - Accent2 128" xfId="4621"/>
    <cellStyle name="20% - Accent2 129" xfId="4622"/>
    <cellStyle name="20% - Accent2 13" xfId="4623"/>
    <cellStyle name="20% - Accent2 13 10" xfId="4624"/>
    <cellStyle name="20% - Accent2 13 2" xfId="4625"/>
    <cellStyle name="20% - Accent2 13 2 2" xfId="4626"/>
    <cellStyle name="20% - Accent2 13 2 2 2" xfId="4627"/>
    <cellStyle name="20% - Accent2 13 2 2 2 2" xfId="4628"/>
    <cellStyle name="20% - Accent2 13 2 2 2 2 2" xfId="4629"/>
    <cellStyle name="20% - Accent2 13 2 2 2 2 2 2" xfId="4630"/>
    <cellStyle name="20% - Accent2 13 2 2 2 2 2 2 2" xfId="4631"/>
    <cellStyle name="20% - Accent2 13 2 2 2 2 2 3" xfId="4632"/>
    <cellStyle name="20% - Accent2 13 2 2 2 2 3" xfId="4633"/>
    <cellStyle name="20% - Accent2 13 2 2 2 2 3 2" xfId="4634"/>
    <cellStyle name="20% - Accent2 13 2 2 2 2 3 2 2" xfId="4635"/>
    <cellStyle name="20% - Accent2 13 2 2 2 2 3 3" xfId="4636"/>
    <cellStyle name="20% - Accent2 13 2 2 2 2 4" xfId="4637"/>
    <cellStyle name="20% - Accent2 13 2 2 2 2 4 2" xfId="4638"/>
    <cellStyle name="20% - Accent2 13 2 2 2 2 5" xfId="4639"/>
    <cellStyle name="20% - Accent2 13 2 2 2 3" xfId="4640"/>
    <cellStyle name="20% - Accent2 13 2 2 2 3 2" xfId="4641"/>
    <cellStyle name="20% - Accent2 13 2 2 2 3 2 2" xfId="4642"/>
    <cellStyle name="20% - Accent2 13 2 2 2 3 3" xfId="4643"/>
    <cellStyle name="20% - Accent2 13 2 2 2 4" xfId="4644"/>
    <cellStyle name="20% - Accent2 13 2 2 2 4 2" xfId="4645"/>
    <cellStyle name="20% - Accent2 13 2 2 2 4 2 2" xfId="4646"/>
    <cellStyle name="20% - Accent2 13 2 2 2 4 3" xfId="4647"/>
    <cellStyle name="20% - Accent2 13 2 2 2 5" xfId="4648"/>
    <cellStyle name="20% - Accent2 13 2 2 2 5 2" xfId="4649"/>
    <cellStyle name="20% - Accent2 13 2 2 2 6" xfId="4650"/>
    <cellStyle name="20% - Accent2 13 2 2 3" xfId="4651"/>
    <cellStyle name="20% - Accent2 13 2 2 3 2" xfId="4652"/>
    <cellStyle name="20% - Accent2 13 2 2 3 2 2" xfId="4653"/>
    <cellStyle name="20% - Accent2 13 2 2 3 2 2 2" xfId="4654"/>
    <cellStyle name="20% - Accent2 13 2 2 3 2 3" xfId="4655"/>
    <cellStyle name="20% - Accent2 13 2 2 3 3" xfId="4656"/>
    <cellStyle name="20% - Accent2 13 2 2 3 3 2" xfId="4657"/>
    <cellStyle name="20% - Accent2 13 2 2 3 3 2 2" xfId="4658"/>
    <cellStyle name="20% - Accent2 13 2 2 3 3 3" xfId="4659"/>
    <cellStyle name="20% - Accent2 13 2 2 3 4" xfId="4660"/>
    <cellStyle name="20% - Accent2 13 2 2 3 4 2" xfId="4661"/>
    <cellStyle name="20% - Accent2 13 2 2 3 5" xfId="4662"/>
    <cellStyle name="20% - Accent2 13 2 2 4" xfId="4663"/>
    <cellStyle name="20% - Accent2 13 2 2 4 2" xfId="4664"/>
    <cellStyle name="20% - Accent2 13 2 2 4 2 2" xfId="4665"/>
    <cellStyle name="20% - Accent2 13 2 2 4 3" xfId="4666"/>
    <cellStyle name="20% - Accent2 13 2 2 5" xfId="4667"/>
    <cellStyle name="20% - Accent2 13 2 2 5 2" xfId="4668"/>
    <cellStyle name="20% - Accent2 13 2 2 5 2 2" xfId="4669"/>
    <cellStyle name="20% - Accent2 13 2 2 5 3" xfId="4670"/>
    <cellStyle name="20% - Accent2 13 2 2 6" xfId="4671"/>
    <cellStyle name="20% - Accent2 13 2 2 6 2" xfId="4672"/>
    <cellStyle name="20% - Accent2 13 2 2 6 2 2" xfId="4673"/>
    <cellStyle name="20% - Accent2 13 2 2 6 3" xfId="4674"/>
    <cellStyle name="20% - Accent2 13 2 2 7" xfId="4675"/>
    <cellStyle name="20% - Accent2 13 2 2 7 2" xfId="4676"/>
    <cellStyle name="20% - Accent2 13 2 2 8" xfId="4677"/>
    <cellStyle name="20% - Accent2 13 2 3" xfId="4678"/>
    <cellStyle name="20% - Accent2 13 2 3 2" xfId="4679"/>
    <cellStyle name="20% - Accent2 13 2 3 2 2" xfId="4680"/>
    <cellStyle name="20% - Accent2 13 2 3 2 2 2" xfId="4681"/>
    <cellStyle name="20% - Accent2 13 2 3 2 2 2 2" xfId="4682"/>
    <cellStyle name="20% - Accent2 13 2 3 2 2 3" xfId="4683"/>
    <cellStyle name="20% - Accent2 13 2 3 2 3" xfId="4684"/>
    <cellStyle name="20% - Accent2 13 2 3 2 3 2" xfId="4685"/>
    <cellStyle name="20% - Accent2 13 2 3 2 3 2 2" xfId="4686"/>
    <cellStyle name="20% - Accent2 13 2 3 2 3 3" xfId="4687"/>
    <cellStyle name="20% - Accent2 13 2 3 2 4" xfId="4688"/>
    <cellStyle name="20% - Accent2 13 2 3 2 4 2" xfId="4689"/>
    <cellStyle name="20% - Accent2 13 2 3 2 5" xfId="4690"/>
    <cellStyle name="20% - Accent2 13 2 3 3" xfId="4691"/>
    <cellStyle name="20% - Accent2 13 2 3 3 2" xfId="4692"/>
    <cellStyle name="20% - Accent2 13 2 3 3 2 2" xfId="4693"/>
    <cellStyle name="20% - Accent2 13 2 3 3 3" xfId="4694"/>
    <cellStyle name="20% - Accent2 13 2 3 4" xfId="4695"/>
    <cellStyle name="20% - Accent2 13 2 3 4 2" xfId="4696"/>
    <cellStyle name="20% - Accent2 13 2 3 4 2 2" xfId="4697"/>
    <cellStyle name="20% - Accent2 13 2 3 4 3" xfId="4698"/>
    <cellStyle name="20% - Accent2 13 2 3 5" xfId="4699"/>
    <cellStyle name="20% - Accent2 13 2 3 5 2" xfId="4700"/>
    <cellStyle name="20% - Accent2 13 2 3 6" xfId="4701"/>
    <cellStyle name="20% - Accent2 13 2 4" xfId="4702"/>
    <cellStyle name="20% - Accent2 13 2 4 2" xfId="4703"/>
    <cellStyle name="20% - Accent2 13 2 4 2 2" xfId="4704"/>
    <cellStyle name="20% - Accent2 13 2 4 2 2 2" xfId="4705"/>
    <cellStyle name="20% - Accent2 13 2 4 2 3" xfId="4706"/>
    <cellStyle name="20% - Accent2 13 2 4 3" xfId="4707"/>
    <cellStyle name="20% - Accent2 13 2 4 3 2" xfId="4708"/>
    <cellStyle name="20% - Accent2 13 2 4 3 2 2" xfId="4709"/>
    <cellStyle name="20% - Accent2 13 2 4 3 3" xfId="4710"/>
    <cellStyle name="20% - Accent2 13 2 4 4" xfId="4711"/>
    <cellStyle name="20% - Accent2 13 2 4 4 2" xfId="4712"/>
    <cellStyle name="20% - Accent2 13 2 4 5" xfId="4713"/>
    <cellStyle name="20% - Accent2 13 2 5" xfId="4714"/>
    <cellStyle name="20% - Accent2 13 2 5 2" xfId="4715"/>
    <cellStyle name="20% - Accent2 13 2 5 2 2" xfId="4716"/>
    <cellStyle name="20% - Accent2 13 2 5 3" xfId="4717"/>
    <cellStyle name="20% - Accent2 13 2 6" xfId="4718"/>
    <cellStyle name="20% - Accent2 13 2 6 2" xfId="4719"/>
    <cellStyle name="20% - Accent2 13 2 6 2 2" xfId="4720"/>
    <cellStyle name="20% - Accent2 13 2 6 3" xfId="4721"/>
    <cellStyle name="20% - Accent2 13 2 7" xfId="4722"/>
    <cellStyle name="20% - Accent2 13 2 7 2" xfId="4723"/>
    <cellStyle name="20% - Accent2 13 2 7 2 2" xfId="4724"/>
    <cellStyle name="20% - Accent2 13 2 7 3" xfId="4725"/>
    <cellStyle name="20% - Accent2 13 2 8" xfId="4726"/>
    <cellStyle name="20% - Accent2 13 2 8 2" xfId="4727"/>
    <cellStyle name="20% - Accent2 13 2 9" xfId="4728"/>
    <cellStyle name="20% - Accent2 13 3" xfId="4729"/>
    <cellStyle name="20% - Accent2 13 3 2" xfId="4730"/>
    <cellStyle name="20% - Accent2 13 3 2 2" xfId="4731"/>
    <cellStyle name="20% - Accent2 13 3 2 2 2" xfId="4732"/>
    <cellStyle name="20% - Accent2 13 3 2 2 2 2" xfId="4733"/>
    <cellStyle name="20% - Accent2 13 3 2 2 2 2 2" xfId="4734"/>
    <cellStyle name="20% - Accent2 13 3 2 2 2 3" xfId="4735"/>
    <cellStyle name="20% - Accent2 13 3 2 2 3" xfId="4736"/>
    <cellStyle name="20% - Accent2 13 3 2 2 3 2" xfId="4737"/>
    <cellStyle name="20% - Accent2 13 3 2 2 3 2 2" xfId="4738"/>
    <cellStyle name="20% - Accent2 13 3 2 2 3 3" xfId="4739"/>
    <cellStyle name="20% - Accent2 13 3 2 2 4" xfId="4740"/>
    <cellStyle name="20% - Accent2 13 3 2 2 4 2" xfId="4741"/>
    <cellStyle name="20% - Accent2 13 3 2 2 5" xfId="4742"/>
    <cellStyle name="20% - Accent2 13 3 2 3" xfId="4743"/>
    <cellStyle name="20% - Accent2 13 3 2 3 2" xfId="4744"/>
    <cellStyle name="20% - Accent2 13 3 2 3 2 2" xfId="4745"/>
    <cellStyle name="20% - Accent2 13 3 2 3 3" xfId="4746"/>
    <cellStyle name="20% - Accent2 13 3 2 4" xfId="4747"/>
    <cellStyle name="20% - Accent2 13 3 2 4 2" xfId="4748"/>
    <cellStyle name="20% - Accent2 13 3 2 4 2 2" xfId="4749"/>
    <cellStyle name="20% - Accent2 13 3 2 4 3" xfId="4750"/>
    <cellStyle name="20% - Accent2 13 3 2 5" xfId="4751"/>
    <cellStyle name="20% - Accent2 13 3 2 5 2" xfId="4752"/>
    <cellStyle name="20% - Accent2 13 3 2 6" xfId="4753"/>
    <cellStyle name="20% - Accent2 13 3 3" xfId="4754"/>
    <cellStyle name="20% - Accent2 13 3 3 2" xfId="4755"/>
    <cellStyle name="20% - Accent2 13 3 3 2 2" xfId="4756"/>
    <cellStyle name="20% - Accent2 13 3 3 2 2 2" xfId="4757"/>
    <cellStyle name="20% - Accent2 13 3 3 2 3" xfId="4758"/>
    <cellStyle name="20% - Accent2 13 3 3 3" xfId="4759"/>
    <cellStyle name="20% - Accent2 13 3 3 3 2" xfId="4760"/>
    <cellStyle name="20% - Accent2 13 3 3 3 2 2" xfId="4761"/>
    <cellStyle name="20% - Accent2 13 3 3 3 3" xfId="4762"/>
    <cellStyle name="20% - Accent2 13 3 3 4" xfId="4763"/>
    <cellStyle name="20% - Accent2 13 3 3 4 2" xfId="4764"/>
    <cellStyle name="20% - Accent2 13 3 3 5" xfId="4765"/>
    <cellStyle name="20% - Accent2 13 3 4" xfId="4766"/>
    <cellStyle name="20% - Accent2 13 3 4 2" xfId="4767"/>
    <cellStyle name="20% - Accent2 13 3 4 2 2" xfId="4768"/>
    <cellStyle name="20% - Accent2 13 3 4 3" xfId="4769"/>
    <cellStyle name="20% - Accent2 13 3 5" xfId="4770"/>
    <cellStyle name="20% - Accent2 13 3 5 2" xfId="4771"/>
    <cellStyle name="20% - Accent2 13 3 5 2 2" xfId="4772"/>
    <cellStyle name="20% - Accent2 13 3 5 3" xfId="4773"/>
    <cellStyle name="20% - Accent2 13 3 6" xfId="4774"/>
    <cellStyle name="20% - Accent2 13 3 6 2" xfId="4775"/>
    <cellStyle name="20% - Accent2 13 3 6 2 2" xfId="4776"/>
    <cellStyle name="20% - Accent2 13 3 6 3" xfId="4777"/>
    <cellStyle name="20% - Accent2 13 3 7" xfId="4778"/>
    <cellStyle name="20% - Accent2 13 3 7 2" xfId="4779"/>
    <cellStyle name="20% - Accent2 13 3 8" xfId="4780"/>
    <cellStyle name="20% - Accent2 13 4" xfId="4781"/>
    <cellStyle name="20% - Accent2 13 4 2" xfId="4782"/>
    <cellStyle name="20% - Accent2 13 4 2 2" xfId="4783"/>
    <cellStyle name="20% - Accent2 13 4 2 2 2" xfId="4784"/>
    <cellStyle name="20% - Accent2 13 4 2 2 2 2" xfId="4785"/>
    <cellStyle name="20% - Accent2 13 4 2 2 3" xfId="4786"/>
    <cellStyle name="20% - Accent2 13 4 2 3" xfId="4787"/>
    <cellStyle name="20% - Accent2 13 4 2 3 2" xfId="4788"/>
    <cellStyle name="20% - Accent2 13 4 2 3 2 2" xfId="4789"/>
    <cellStyle name="20% - Accent2 13 4 2 3 3" xfId="4790"/>
    <cellStyle name="20% - Accent2 13 4 2 4" xfId="4791"/>
    <cellStyle name="20% - Accent2 13 4 2 4 2" xfId="4792"/>
    <cellStyle name="20% - Accent2 13 4 2 5" xfId="4793"/>
    <cellStyle name="20% - Accent2 13 4 3" xfId="4794"/>
    <cellStyle name="20% - Accent2 13 4 3 2" xfId="4795"/>
    <cellStyle name="20% - Accent2 13 4 3 2 2" xfId="4796"/>
    <cellStyle name="20% - Accent2 13 4 3 3" xfId="4797"/>
    <cellStyle name="20% - Accent2 13 4 4" xfId="4798"/>
    <cellStyle name="20% - Accent2 13 4 4 2" xfId="4799"/>
    <cellStyle name="20% - Accent2 13 4 4 2 2" xfId="4800"/>
    <cellStyle name="20% - Accent2 13 4 4 3" xfId="4801"/>
    <cellStyle name="20% - Accent2 13 4 5" xfId="4802"/>
    <cellStyle name="20% - Accent2 13 4 5 2" xfId="4803"/>
    <cellStyle name="20% - Accent2 13 4 6" xfId="4804"/>
    <cellStyle name="20% - Accent2 13 5" xfId="4805"/>
    <cellStyle name="20% - Accent2 13 5 2" xfId="4806"/>
    <cellStyle name="20% - Accent2 13 5 2 2" xfId="4807"/>
    <cellStyle name="20% - Accent2 13 5 2 2 2" xfId="4808"/>
    <cellStyle name="20% - Accent2 13 5 2 3" xfId="4809"/>
    <cellStyle name="20% - Accent2 13 5 3" xfId="4810"/>
    <cellStyle name="20% - Accent2 13 5 3 2" xfId="4811"/>
    <cellStyle name="20% - Accent2 13 5 3 2 2" xfId="4812"/>
    <cellStyle name="20% - Accent2 13 5 3 3" xfId="4813"/>
    <cellStyle name="20% - Accent2 13 5 4" xfId="4814"/>
    <cellStyle name="20% - Accent2 13 5 4 2" xfId="4815"/>
    <cellStyle name="20% - Accent2 13 5 5" xfId="4816"/>
    <cellStyle name="20% - Accent2 13 6" xfId="4817"/>
    <cellStyle name="20% - Accent2 13 6 2" xfId="4818"/>
    <cellStyle name="20% - Accent2 13 6 2 2" xfId="4819"/>
    <cellStyle name="20% - Accent2 13 6 3" xfId="4820"/>
    <cellStyle name="20% - Accent2 13 7" xfId="4821"/>
    <cellStyle name="20% - Accent2 13 7 2" xfId="4822"/>
    <cellStyle name="20% - Accent2 13 7 2 2" xfId="4823"/>
    <cellStyle name="20% - Accent2 13 7 3" xfId="4824"/>
    <cellStyle name="20% - Accent2 13 8" xfId="4825"/>
    <cellStyle name="20% - Accent2 13 8 2" xfId="4826"/>
    <cellStyle name="20% - Accent2 13 8 2 2" xfId="4827"/>
    <cellStyle name="20% - Accent2 13 8 3" xfId="4828"/>
    <cellStyle name="20% - Accent2 13 9" xfId="4829"/>
    <cellStyle name="20% - Accent2 13 9 2" xfId="4830"/>
    <cellStyle name="20% - Accent2 130" xfId="4831"/>
    <cellStyle name="20% - Accent2 131" xfId="4832"/>
    <cellStyle name="20% - Accent2 132" xfId="4833"/>
    <cellStyle name="20% - Accent2 133" xfId="4834"/>
    <cellStyle name="20% - Accent2 134" xfId="4835"/>
    <cellStyle name="20% - Accent2 135" xfId="4836"/>
    <cellStyle name="20% - Accent2 136" xfId="4837"/>
    <cellStyle name="20% - Accent2 137" xfId="4838"/>
    <cellStyle name="20% - Accent2 138" xfId="4839"/>
    <cellStyle name="20% - Accent2 139" xfId="4840"/>
    <cellStyle name="20% - Accent2 14" xfId="4841"/>
    <cellStyle name="20% - Accent2 14 2" xfId="4842"/>
    <cellStyle name="20% - Accent2 14 2 2" xfId="4843"/>
    <cellStyle name="20% - Accent2 14 2 2 2" xfId="4844"/>
    <cellStyle name="20% - Accent2 14 2 2 2 2" xfId="4845"/>
    <cellStyle name="20% - Accent2 14 2 2 2 2 2" xfId="4846"/>
    <cellStyle name="20% - Accent2 14 2 2 2 2 2 2" xfId="4847"/>
    <cellStyle name="20% - Accent2 14 2 2 2 2 3" xfId="4848"/>
    <cellStyle name="20% - Accent2 14 2 2 2 3" xfId="4849"/>
    <cellStyle name="20% - Accent2 14 2 2 2 3 2" xfId="4850"/>
    <cellStyle name="20% - Accent2 14 2 2 2 3 2 2" xfId="4851"/>
    <cellStyle name="20% - Accent2 14 2 2 2 3 3" xfId="4852"/>
    <cellStyle name="20% - Accent2 14 2 2 2 4" xfId="4853"/>
    <cellStyle name="20% - Accent2 14 2 2 2 4 2" xfId="4854"/>
    <cellStyle name="20% - Accent2 14 2 2 2 5" xfId="4855"/>
    <cellStyle name="20% - Accent2 14 2 2 3" xfId="4856"/>
    <cellStyle name="20% - Accent2 14 2 2 3 2" xfId="4857"/>
    <cellStyle name="20% - Accent2 14 2 2 3 2 2" xfId="4858"/>
    <cellStyle name="20% - Accent2 14 2 2 3 3" xfId="4859"/>
    <cellStyle name="20% - Accent2 14 2 2 4" xfId="4860"/>
    <cellStyle name="20% - Accent2 14 2 2 4 2" xfId="4861"/>
    <cellStyle name="20% - Accent2 14 2 2 4 2 2" xfId="4862"/>
    <cellStyle name="20% - Accent2 14 2 2 4 3" xfId="4863"/>
    <cellStyle name="20% - Accent2 14 2 2 5" xfId="4864"/>
    <cellStyle name="20% - Accent2 14 2 2 5 2" xfId="4865"/>
    <cellStyle name="20% - Accent2 14 2 2 6" xfId="4866"/>
    <cellStyle name="20% - Accent2 14 2 3" xfId="4867"/>
    <cellStyle name="20% - Accent2 14 2 3 2" xfId="4868"/>
    <cellStyle name="20% - Accent2 14 2 3 2 2" xfId="4869"/>
    <cellStyle name="20% - Accent2 14 2 3 2 2 2" xfId="4870"/>
    <cellStyle name="20% - Accent2 14 2 3 2 3" xfId="4871"/>
    <cellStyle name="20% - Accent2 14 2 3 3" xfId="4872"/>
    <cellStyle name="20% - Accent2 14 2 3 3 2" xfId="4873"/>
    <cellStyle name="20% - Accent2 14 2 3 3 2 2" xfId="4874"/>
    <cellStyle name="20% - Accent2 14 2 3 3 3" xfId="4875"/>
    <cellStyle name="20% - Accent2 14 2 3 4" xfId="4876"/>
    <cellStyle name="20% - Accent2 14 2 3 4 2" xfId="4877"/>
    <cellStyle name="20% - Accent2 14 2 3 5" xfId="4878"/>
    <cellStyle name="20% - Accent2 14 2 4" xfId="4879"/>
    <cellStyle name="20% - Accent2 14 2 4 2" xfId="4880"/>
    <cellStyle name="20% - Accent2 14 2 4 2 2" xfId="4881"/>
    <cellStyle name="20% - Accent2 14 2 4 3" xfId="4882"/>
    <cellStyle name="20% - Accent2 14 2 5" xfId="4883"/>
    <cellStyle name="20% - Accent2 14 2 5 2" xfId="4884"/>
    <cellStyle name="20% - Accent2 14 2 5 2 2" xfId="4885"/>
    <cellStyle name="20% - Accent2 14 2 5 3" xfId="4886"/>
    <cellStyle name="20% - Accent2 14 2 6" xfId="4887"/>
    <cellStyle name="20% - Accent2 14 2 6 2" xfId="4888"/>
    <cellStyle name="20% - Accent2 14 2 6 2 2" xfId="4889"/>
    <cellStyle name="20% - Accent2 14 2 6 3" xfId="4890"/>
    <cellStyle name="20% - Accent2 14 2 7" xfId="4891"/>
    <cellStyle name="20% - Accent2 14 2 7 2" xfId="4892"/>
    <cellStyle name="20% - Accent2 14 2 8" xfId="4893"/>
    <cellStyle name="20% - Accent2 14 3" xfId="4894"/>
    <cellStyle name="20% - Accent2 14 3 2" xfId="4895"/>
    <cellStyle name="20% - Accent2 14 3 2 2" xfId="4896"/>
    <cellStyle name="20% - Accent2 14 3 2 2 2" xfId="4897"/>
    <cellStyle name="20% - Accent2 14 3 2 2 2 2" xfId="4898"/>
    <cellStyle name="20% - Accent2 14 3 2 2 3" xfId="4899"/>
    <cellStyle name="20% - Accent2 14 3 2 3" xfId="4900"/>
    <cellStyle name="20% - Accent2 14 3 2 3 2" xfId="4901"/>
    <cellStyle name="20% - Accent2 14 3 2 3 2 2" xfId="4902"/>
    <cellStyle name="20% - Accent2 14 3 2 3 3" xfId="4903"/>
    <cellStyle name="20% - Accent2 14 3 2 4" xfId="4904"/>
    <cellStyle name="20% - Accent2 14 3 2 4 2" xfId="4905"/>
    <cellStyle name="20% - Accent2 14 3 2 5" xfId="4906"/>
    <cellStyle name="20% - Accent2 14 3 3" xfId="4907"/>
    <cellStyle name="20% - Accent2 14 3 3 2" xfId="4908"/>
    <cellStyle name="20% - Accent2 14 3 3 2 2" xfId="4909"/>
    <cellStyle name="20% - Accent2 14 3 3 3" xfId="4910"/>
    <cellStyle name="20% - Accent2 14 3 4" xfId="4911"/>
    <cellStyle name="20% - Accent2 14 3 4 2" xfId="4912"/>
    <cellStyle name="20% - Accent2 14 3 4 2 2" xfId="4913"/>
    <cellStyle name="20% - Accent2 14 3 4 3" xfId="4914"/>
    <cellStyle name="20% - Accent2 14 3 5" xfId="4915"/>
    <cellStyle name="20% - Accent2 14 3 5 2" xfId="4916"/>
    <cellStyle name="20% - Accent2 14 3 6" xfId="4917"/>
    <cellStyle name="20% - Accent2 14 4" xfId="4918"/>
    <cellStyle name="20% - Accent2 14 4 2" xfId="4919"/>
    <cellStyle name="20% - Accent2 14 4 2 2" xfId="4920"/>
    <cellStyle name="20% - Accent2 14 4 2 2 2" xfId="4921"/>
    <cellStyle name="20% - Accent2 14 4 2 3" xfId="4922"/>
    <cellStyle name="20% - Accent2 14 4 3" xfId="4923"/>
    <cellStyle name="20% - Accent2 14 4 3 2" xfId="4924"/>
    <cellStyle name="20% - Accent2 14 4 3 2 2" xfId="4925"/>
    <cellStyle name="20% - Accent2 14 4 3 3" xfId="4926"/>
    <cellStyle name="20% - Accent2 14 4 4" xfId="4927"/>
    <cellStyle name="20% - Accent2 14 4 4 2" xfId="4928"/>
    <cellStyle name="20% - Accent2 14 4 5" xfId="4929"/>
    <cellStyle name="20% - Accent2 14 5" xfId="4930"/>
    <cellStyle name="20% - Accent2 14 5 2" xfId="4931"/>
    <cellStyle name="20% - Accent2 14 5 2 2" xfId="4932"/>
    <cellStyle name="20% - Accent2 14 5 3" xfId="4933"/>
    <cellStyle name="20% - Accent2 14 6" xfId="4934"/>
    <cellStyle name="20% - Accent2 14 6 2" xfId="4935"/>
    <cellStyle name="20% - Accent2 14 6 2 2" xfId="4936"/>
    <cellStyle name="20% - Accent2 14 6 3" xfId="4937"/>
    <cellStyle name="20% - Accent2 14 7" xfId="4938"/>
    <cellStyle name="20% - Accent2 14 7 2" xfId="4939"/>
    <cellStyle name="20% - Accent2 14 7 2 2" xfId="4940"/>
    <cellStyle name="20% - Accent2 14 7 3" xfId="4941"/>
    <cellStyle name="20% - Accent2 14 8" xfId="4942"/>
    <cellStyle name="20% - Accent2 14 8 2" xfId="4943"/>
    <cellStyle name="20% - Accent2 14 9" xfId="4944"/>
    <cellStyle name="20% - Accent2 140" xfId="4945"/>
    <cellStyle name="20% - Accent2 141" xfId="4946"/>
    <cellStyle name="20% - Accent2 142" xfId="4947"/>
    <cellStyle name="20% - Accent2 143" xfId="4948"/>
    <cellStyle name="20% - Accent2 144" xfId="4949"/>
    <cellStyle name="20% - Accent2 145" xfId="4950"/>
    <cellStyle name="20% - Accent2 146" xfId="4951"/>
    <cellStyle name="20% - Accent2 147" xfId="4952"/>
    <cellStyle name="20% - Accent2 148" xfId="4953"/>
    <cellStyle name="20% - Accent2 149" xfId="4954"/>
    <cellStyle name="20% - Accent2 15" xfId="4955"/>
    <cellStyle name="20% - Accent2 15 2" xfId="4956"/>
    <cellStyle name="20% - Accent2 15 2 2" xfId="4957"/>
    <cellStyle name="20% - Accent2 15 2 2 2" xfId="4958"/>
    <cellStyle name="20% - Accent2 15 2 2 2 2" xfId="4959"/>
    <cellStyle name="20% - Accent2 15 2 2 2 2 2" xfId="4960"/>
    <cellStyle name="20% - Accent2 15 2 2 2 2 2 2" xfId="4961"/>
    <cellStyle name="20% - Accent2 15 2 2 2 2 3" xfId="4962"/>
    <cellStyle name="20% - Accent2 15 2 2 2 3" xfId="4963"/>
    <cellStyle name="20% - Accent2 15 2 2 2 3 2" xfId="4964"/>
    <cellStyle name="20% - Accent2 15 2 2 2 3 2 2" xfId="4965"/>
    <cellStyle name="20% - Accent2 15 2 2 2 3 3" xfId="4966"/>
    <cellStyle name="20% - Accent2 15 2 2 2 4" xfId="4967"/>
    <cellStyle name="20% - Accent2 15 2 2 2 4 2" xfId="4968"/>
    <cellStyle name="20% - Accent2 15 2 2 2 5" xfId="4969"/>
    <cellStyle name="20% - Accent2 15 2 2 3" xfId="4970"/>
    <cellStyle name="20% - Accent2 15 2 2 3 2" xfId="4971"/>
    <cellStyle name="20% - Accent2 15 2 2 3 2 2" xfId="4972"/>
    <cellStyle name="20% - Accent2 15 2 2 3 3" xfId="4973"/>
    <cellStyle name="20% - Accent2 15 2 2 4" xfId="4974"/>
    <cellStyle name="20% - Accent2 15 2 2 4 2" xfId="4975"/>
    <cellStyle name="20% - Accent2 15 2 2 4 2 2" xfId="4976"/>
    <cellStyle name="20% - Accent2 15 2 2 4 3" xfId="4977"/>
    <cellStyle name="20% - Accent2 15 2 2 5" xfId="4978"/>
    <cellStyle name="20% - Accent2 15 2 2 5 2" xfId="4979"/>
    <cellStyle name="20% - Accent2 15 2 2 6" xfId="4980"/>
    <cellStyle name="20% - Accent2 15 2 3" xfId="4981"/>
    <cellStyle name="20% - Accent2 15 2 3 2" xfId="4982"/>
    <cellStyle name="20% - Accent2 15 2 3 2 2" xfId="4983"/>
    <cellStyle name="20% - Accent2 15 2 3 2 2 2" xfId="4984"/>
    <cellStyle name="20% - Accent2 15 2 3 2 3" xfId="4985"/>
    <cellStyle name="20% - Accent2 15 2 3 3" xfId="4986"/>
    <cellStyle name="20% - Accent2 15 2 3 3 2" xfId="4987"/>
    <cellStyle name="20% - Accent2 15 2 3 3 2 2" xfId="4988"/>
    <cellStyle name="20% - Accent2 15 2 3 3 3" xfId="4989"/>
    <cellStyle name="20% - Accent2 15 2 3 4" xfId="4990"/>
    <cellStyle name="20% - Accent2 15 2 3 4 2" xfId="4991"/>
    <cellStyle name="20% - Accent2 15 2 3 5" xfId="4992"/>
    <cellStyle name="20% - Accent2 15 2 4" xfId="4993"/>
    <cellStyle name="20% - Accent2 15 2 4 2" xfId="4994"/>
    <cellStyle name="20% - Accent2 15 2 4 2 2" xfId="4995"/>
    <cellStyle name="20% - Accent2 15 2 4 3" xfId="4996"/>
    <cellStyle name="20% - Accent2 15 2 5" xfId="4997"/>
    <cellStyle name="20% - Accent2 15 2 5 2" xfId="4998"/>
    <cellStyle name="20% - Accent2 15 2 5 2 2" xfId="4999"/>
    <cellStyle name="20% - Accent2 15 2 5 3" xfId="5000"/>
    <cellStyle name="20% - Accent2 15 2 6" xfId="5001"/>
    <cellStyle name="20% - Accent2 15 2 6 2" xfId="5002"/>
    <cellStyle name="20% - Accent2 15 2 6 2 2" xfId="5003"/>
    <cellStyle name="20% - Accent2 15 2 6 3" xfId="5004"/>
    <cellStyle name="20% - Accent2 15 2 7" xfId="5005"/>
    <cellStyle name="20% - Accent2 15 2 7 2" xfId="5006"/>
    <cellStyle name="20% - Accent2 15 2 8" xfId="5007"/>
    <cellStyle name="20% - Accent2 15 3" xfId="5008"/>
    <cellStyle name="20% - Accent2 15 3 2" xfId="5009"/>
    <cellStyle name="20% - Accent2 15 3 2 2" xfId="5010"/>
    <cellStyle name="20% - Accent2 15 3 2 2 2" xfId="5011"/>
    <cellStyle name="20% - Accent2 15 3 2 2 2 2" xfId="5012"/>
    <cellStyle name="20% - Accent2 15 3 2 2 3" xfId="5013"/>
    <cellStyle name="20% - Accent2 15 3 2 3" xfId="5014"/>
    <cellStyle name="20% - Accent2 15 3 2 3 2" xfId="5015"/>
    <cellStyle name="20% - Accent2 15 3 2 3 2 2" xfId="5016"/>
    <cellStyle name="20% - Accent2 15 3 2 3 3" xfId="5017"/>
    <cellStyle name="20% - Accent2 15 3 2 4" xfId="5018"/>
    <cellStyle name="20% - Accent2 15 3 2 4 2" xfId="5019"/>
    <cellStyle name="20% - Accent2 15 3 2 5" xfId="5020"/>
    <cellStyle name="20% - Accent2 15 3 3" xfId="5021"/>
    <cellStyle name="20% - Accent2 15 3 3 2" xfId="5022"/>
    <cellStyle name="20% - Accent2 15 3 3 2 2" xfId="5023"/>
    <cellStyle name="20% - Accent2 15 3 3 3" xfId="5024"/>
    <cellStyle name="20% - Accent2 15 3 4" xfId="5025"/>
    <cellStyle name="20% - Accent2 15 3 4 2" xfId="5026"/>
    <cellStyle name="20% - Accent2 15 3 4 2 2" xfId="5027"/>
    <cellStyle name="20% - Accent2 15 3 4 3" xfId="5028"/>
    <cellStyle name="20% - Accent2 15 3 5" xfId="5029"/>
    <cellStyle name="20% - Accent2 15 3 5 2" xfId="5030"/>
    <cellStyle name="20% - Accent2 15 3 6" xfId="5031"/>
    <cellStyle name="20% - Accent2 15 4" xfId="5032"/>
    <cellStyle name="20% - Accent2 15 4 2" xfId="5033"/>
    <cellStyle name="20% - Accent2 15 4 2 2" xfId="5034"/>
    <cellStyle name="20% - Accent2 15 4 2 2 2" xfId="5035"/>
    <cellStyle name="20% - Accent2 15 4 2 3" xfId="5036"/>
    <cellStyle name="20% - Accent2 15 4 3" xfId="5037"/>
    <cellStyle name="20% - Accent2 15 4 3 2" xfId="5038"/>
    <cellStyle name="20% - Accent2 15 4 3 2 2" xfId="5039"/>
    <cellStyle name="20% - Accent2 15 4 3 3" xfId="5040"/>
    <cellStyle name="20% - Accent2 15 4 4" xfId="5041"/>
    <cellStyle name="20% - Accent2 15 4 4 2" xfId="5042"/>
    <cellStyle name="20% - Accent2 15 4 5" xfId="5043"/>
    <cellStyle name="20% - Accent2 15 5" xfId="5044"/>
    <cellStyle name="20% - Accent2 15 5 2" xfId="5045"/>
    <cellStyle name="20% - Accent2 15 5 2 2" xfId="5046"/>
    <cellStyle name="20% - Accent2 15 5 3" xfId="5047"/>
    <cellStyle name="20% - Accent2 15 6" xfId="5048"/>
    <cellStyle name="20% - Accent2 15 6 2" xfId="5049"/>
    <cellStyle name="20% - Accent2 15 6 2 2" xfId="5050"/>
    <cellStyle name="20% - Accent2 15 6 3" xfId="5051"/>
    <cellStyle name="20% - Accent2 15 7" xfId="5052"/>
    <cellStyle name="20% - Accent2 15 7 2" xfId="5053"/>
    <cellStyle name="20% - Accent2 15 7 2 2" xfId="5054"/>
    <cellStyle name="20% - Accent2 15 7 3" xfId="5055"/>
    <cellStyle name="20% - Accent2 15 8" xfId="5056"/>
    <cellStyle name="20% - Accent2 15 8 2" xfId="5057"/>
    <cellStyle name="20% - Accent2 15 9" xfId="5058"/>
    <cellStyle name="20% - Accent2 150" xfId="5059"/>
    <cellStyle name="20% - Accent2 151" xfId="5060"/>
    <cellStyle name="20% - Accent2 152" xfId="5061"/>
    <cellStyle name="20% - Accent2 153" xfId="5062"/>
    <cellStyle name="20% - Accent2 154" xfId="5063"/>
    <cellStyle name="20% - Accent2 155" xfId="5064"/>
    <cellStyle name="20% - Accent2 156" xfId="5065"/>
    <cellStyle name="20% - Accent2 157" xfId="5066"/>
    <cellStyle name="20% - Accent2 158" xfId="5067"/>
    <cellStyle name="20% - Accent2 159" xfId="5068"/>
    <cellStyle name="20% - Accent2 16" xfId="5069"/>
    <cellStyle name="20% - Accent2 16 2" xfId="5070"/>
    <cellStyle name="20% - Accent2 16 2 2" xfId="5071"/>
    <cellStyle name="20% - Accent2 16 2 2 2" xfId="5072"/>
    <cellStyle name="20% - Accent2 16 2 2 2 2" xfId="5073"/>
    <cellStyle name="20% - Accent2 16 2 2 2 2 2" xfId="5074"/>
    <cellStyle name="20% - Accent2 16 2 2 2 3" xfId="5075"/>
    <cellStyle name="20% - Accent2 16 2 2 3" xfId="5076"/>
    <cellStyle name="20% - Accent2 16 2 2 3 2" xfId="5077"/>
    <cellStyle name="20% - Accent2 16 2 2 3 2 2" xfId="5078"/>
    <cellStyle name="20% - Accent2 16 2 2 3 3" xfId="5079"/>
    <cellStyle name="20% - Accent2 16 2 2 4" xfId="5080"/>
    <cellStyle name="20% - Accent2 16 2 2 4 2" xfId="5081"/>
    <cellStyle name="20% - Accent2 16 2 2 5" xfId="5082"/>
    <cellStyle name="20% - Accent2 16 2 3" xfId="5083"/>
    <cellStyle name="20% - Accent2 16 2 3 2" xfId="5084"/>
    <cellStyle name="20% - Accent2 16 2 3 2 2" xfId="5085"/>
    <cellStyle name="20% - Accent2 16 2 3 3" xfId="5086"/>
    <cellStyle name="20% - Accent2 16 2 4" xfId="5087"/>
    <cellStyle name="20% - Accent2 16 2 4 2" xfId="5088"/>
    <cellStyle name="20% - Accent2 16 2 4 2 2" xfId="5089"/>
    <cellStyle name="20% - Accent2 16 2 4 3" xfId="5090"/>
    <cellStyle name="20% - Accent2 16 2 5" xfId="5091"/>
    <cellStyle name="20% - Accent2 16 2 5 2" xfId="5092"/>
    <cellStyle name="20% - Accent2 16 2 5 2 2" xfId="5093"/>
    <cellStyle name="20% - Accent2 16 2 5 3" xfId="5094"/>
    <cellStyle name="20% - Accent2 16 2 6" xfId="5095"/>
    <cellStyle name="20% - Accent2 16 2 6 2" xfId="5096"/>
    <cellStyle name="20% - Accent2 16 2 7" xfId="5097"/>
    <cellStyle name="20% - Accent2 16 3" xfId="5098"/>
    <cellStyle name="20% - Accent2 16 3 2" xfId="5099"/>
    <cellStyle name="20% - Accent2 16 3 2 2" xfId="5100"/>
    <cellStyle name="20% - Accent2 16 3 2 2 2" xfId="5101"/>
    <cellStyle name="20% - Accent2 16 3 2 3" xfId="5102"/>
    <cellStyle name="20% - Accent2 16 3 3" xfId="5103"/>
    <cellStyle name="20% - Accent2 16 3 3 2" xfId="5104"/>
    <cellStyle name="20% - Accent2 16 3 3 2 2" xfId="5105"/>
    <cellStyle name="20% - Accent2 16 3 3 3" xfId="5106"/>
    <cellStyle name="20% - Accent2 16 3 4" xfId="5107"/>
    <cellStyle name="20% - Accent2 16 3 4 2" xfId="5108"/>
    <cellStyle name="20% - Accent2 16 3 5" xfId="5109"/>
    <cellStyle name="20% - Accent2 16 4" xfId="5110"/>
    <cellStyle name="20% - Accent2 16 4 2" xfId="5111"/>
    <cellStyle name="20% - Accent2 16 4 2 2" xfId="5112"/>
    <cellStyle name="20% - Accent2 16 4 3" xfId="5113"/>
    <cellStyle name="20% - Accent2 16 5" xfId="5114"/>
    <cellStyle name="20% - Accent2 16 5 2" xfId="5115"/>
    <cellStyle name="20% - Accent2 16 5 2 2" xfId="5116"/>
    <cellStyle name="20% - Accent2 16 5 3" xfId="5117"/>
    <cellStyle name="20% - Accent2 16 6" xfId="5118"/>
    <cellStyle name="20% - Accent2 16 6 2" xfId="5119"/>
    <cellStyle name="20% - Accent2 16 6 2 2" xfId="5120"/>
    <cellStyle name="20% - Accent2 16 6 3" xfId="5121"/>
    <cellStyle name="20% - Accent2 16 7" xfId="5122"/>
    <cellStyle name="20% - Accent2 16 7 2" xfId="5123"/>
    <cellStyle name="20% - Accent2 16 8" xfId="5124"/>
    <cellStyle name="20% - Accent2 160" xfId="5125"/>
    <cellStyle name="20% - Accent2 161" xfId="5126"/>
    <cellStyle name="20% - Accent2 162" xfId="5127"/>
    <cellStyle name="20% - Accent2 163" xfId="5128"/>
    <cellStyle name="20% - Accent2 164" xfId="5129"/>
    <cellStyle name="20% - Accent2 165" xfId="5130"/>
    <cellStyle name="20% - Accent2 166" xfId="5131"/>
    <cellStyle name="20% - Accent2 167" xfId="5132"/>
    <cellStyle name="20% - Accent2 168" xfId="5133"/>
    <cellStyle name="20% - Accent2 169" xfId="5134"/>
    <cellStyle name="20% - Accent2 17" xfId="5135"/>
    <cellStyle name="20% - Accent2 17 2" xfId="5136"/>
    <cellStyle name="20% - Accent2 17 2 2" xfId="5137"/>
    <cellStyle name="20% - Accent2 17 2 2 2" xfId="5138"/>
    <cellStyle name="20% - Accent2 17 2 2 2 2" xfId="5139"/>
    <cellStyle name="20% - Accent2 17 2 2 2 2 2" xfId="5140"/>
    <cellStyle name="20% - Accent2 17 2 2 2 3" xfId="5141"/>
    <cellStyle name="20% - Accent2 17 2 2 3" xfId="5142"/>
    <cellStyle name="20% - Accent2 17 2 2 3 2" xfId="5143"/>
    <cellStyle name="20% - Accent2 17 2 2 3 2 2" xfId="5144"/>
    <cellStyle name="20% - Accent2 17 2 2 3 3" xfId="5145"/>
    <cellStyle name="20% - Accent2 17 2 2 4" xfId="5146"/>
    <cellStyle name="20% - Accent2 17 2 2 4 2" xfId="5147"/>
    <cellStyle name="20% - Accent2 17 2 2 5" xfId="5148"/>
    <cellStyle name="20% - Accent2 17 2 3" xfId="5149"/>
    <cellStyle name="20% - Accent2 17 2 3 2" xfId="5150"/>
    <cellStyle name="20% - Accent2 17 2 3 2 2" xfId="5151"/>
    <cellStyle name="20% - Accent2 17 2 3 3" xfId="5152"/>
    <cellStyle name="20% - Accent2 17 2 4" xfId="5153"/>
    <cellStyle name="20% - Accent2 17 2 4 2" xfId="5154"/>
    <cellStyle name="20% - Accent2 17 2 4 2 2" xfId="5155"/>
    <cellStyle name="20% - Accent2 17 2 4 3" xfId="5156"/>
    <cellStyle name="20% - Accent2 17 2 5" xfId="5157"/>
    <cellStyle name="20% - Accent2 17 2 5 2" xfId="5158"/>
    <cellStyle name="20% - Accent2 17 2 5 2 2" xfId="5159"/>
    <cellStyle name="20% - Accent2 17 2 5 3" xfId="5160"/>
    <cellStyle name="20% - Accent2 17 2 6" xfId="5161"/>
    <cellStyle name="20% - Accent2 17 2 6 2" xfId="5162"/>
    <cellStyle name="20% - Accent2 17 2 7" xfId="5163"/>
    <cellStyle name="20% - Accent2 17 3" xfId="5164"/>
    <cellStyle name="20% - Accent2 17 3 2" xfId="5165"/>
    <cellStyle name="20% - Accent2 17 3 2 2" xfId="5166"/>
    <cellStyle name="20% - Accent2 17 3 2 2 2" xfId="5167"/>
    <cellStyle name="20% - Accent2 17 3 2 3" xfId="5168"/>
    <cellStyle name="20% - Accent2 17 3 3" xfId="5169"/>
    <cellStyle name="20% - Accent2 17 3 3 2" xfId="5170"/>
    <cellStyle name="20% - Accent2 17 3 3 2 2" xfId="5171"/>
    <cellStyle name="20% - Accent2 17 3 3 3" xfId="5172"/>
    <cellStyle name="20% - Accent2 17 3 4" xfId="5173"/>
    <cellStyle name="20% - Accent2 17 3 4 2" xfId="5174"/>
    <cellStyle name="20% - Accent2 17 3 5" xfId="5175"/>
    <cellStyle name="20% - Accent2 17 4" xfId="5176"/>
    <cellStyle name="20% - Accent2 17 4 2" xfId="5177"/>
    <cellStyle name="20% - Accent2 17 4 2 2" xfId="5178"/>
    <cellStyle name="20% - Accent2 17 4 3" xfId="5179"/>
    <cellStyle name="20% - Accent2 17 5" xfId="5180"/>
    <cellStyle name="20% - Accent2 17 5 2" xfId="5181"/>
    <cellStyle name="20% - Accent2 17 5 2 2" xfId="5182"/>
    <cellStyle name="20% - Accent2 17 5 3" xfId="5183"/>
    <cellStyle name="20% - Accent2 17 6" xfId="5184"/>
    <cellStyle name="20% - Accent2 17 6 2" xfId="5185"/>
    <cellStyle name="20% - Accent2 17 6 2 2" xfId="5186"/>
    <cellStyle name="20% - Accent2 17 6 3" xfId="5187"/>
    <cellStyle name="20% - Accent2 17 7" xfId="5188"/>
    <cellStyle name="20% - Accent2 17 7 2" xfId="5189"/>
    <cellStyle name="20% - Accent2 17 8" xfId="5190"/>
    <cellStyle name="20% - Accent2 170" xfId="5191"/>
    <cellStyle name="20% - Accent2 171" xfId="52352"/>
    <cellStyle name="20% - Accent2 172" xfId="52365"/>
    <cellStyle name="20% - Accent2 173" xfId="52537"/>
    <cellStyle name="20% - Accent2 174" xfId="52538"/>
    <cellStyle name="20% - Accent2 18" xfId="5192"/>
    <cellStyle name="20% - Accent2 18 2" xfId="5193"/>
    <cellStyle name="20% - Accent2 18 2 2" xfId="5194"/>
    <cellStyle name="20% - Accent2 18 2 2 2" xfId="5195"/>
    <cellStyle name="20% - Accent2 18 2 2 2 2" xfId="5196"/>
    <cellStyle name="20% - Accent2 18 2 2 2 2 2" xfId="5197"/>
    <cellStyle name="20% - Accent2 18 2 2 2 3" xfId="5198"/>
    <cellStyle name="20% - Accent2 18 2 2 3" xfId="5199"/>
    <cellStyle name="20% - Accent2 18 2 2 3 2" xfId="5200"/>
    <cellStyle name="20% - Accent2 18 2 2 3 2 2" xfId="5201"/>
    <cellStyle name="20% - Accent2 18 2 2 3 3" xfId="5202"/>
    <cellStyle name="20% - Accent2 18 2 2 4" xfId="5203"/>
    <cellStyle name="20% - Accent2 18 2 2 4 2" xfId="5204"/>
    <cellStyle name="20% - Accent2 18 2 2 5" xfId="5205"/>
    <cellStyle name="20% - Accent2 18 2 3" xfId="5206"/>
    <cellStyle name="20% - Accent2 18 2 3 2" xfId="5207"/>
    <cellStyle name="20% - Accent2 18 2 3 2 2" xfId="5208"/>
    <cellStyle name="20% - Accent2 18 2 3 3" xfId="5209"/>
    <cellStyle name="20% - Accent2 18 2 4" xfId="5210"/>
    <cellStyle name="20% - Accent2 18 2 4 2" xfId="5211"/>
    <cellStyle name="20% - Accent2 18 2 4 2 2" xfId="5212"/>
    <cellStyle name="20% - Accent2 18 2 4 3" xfId="5213"/>
    <cellStyle name="20% - Accent2 18 2 5" xfId="5214"/>
    <cellStyle name="20% - Accent2 18 2 5 2" xfId="5215"/>
    <cellStyle name="20% - Accent2 18 2 5 2 2" xfId="5216"/>
    <cellStyle name="20% - Accent2 18 2 5 3" xfId="5217"/>
    <cellStyle name="20% - Accent2 18 2 6" xfId="5218"/>
    <cellStyle name="20% - Accent2 18 2 6 2" xfId="5219"/>
    <cellStyle name="20% - Accent2 18 2 7" xfId="5220"/>
    <cellStyle name="20% - Accent2 18 3" xfId="5221"/>
    <cellStyle name="20% - Accent2 18 3 2" xfId="5222"/>
    <cellStyle name="20% - Accent2 18 3 2 2" xfId="5223"/>
    <cellStyle name="20% - Accent2 18 3 2 2 2" xfId="5224"/>
    <cellStyle name="20% - Accent2 18 3 2 3" xfId="5225"/>
    <cellStyle name="20% - Accent2 18 3 3" xfId="5226"/>
    <cellStyle name="20% - Accent2 18 3 3 2" xfId="5227"/>
    <cellStyle name="20% - Accent2 18 3 3 2 2" xfId="5228"/>
    <cellStyle name="20% - Accent2 18 3 3 3" xfId="5229"/>
    <cellStyle name="20% - Accent2 18 3 4" xfId="5230"/>
    <cellStyle name="20% - Accent2 18 3 4 2" xfId="5231"/>
    <cellStyle name="20% - Accent2 18 3 5" xfId="5232"/>
    <cellStyle name="20% - Accent2 18 4" xfId="5233"/>
    <cellStyle name="20% - Accent2 18 4 2" xfId="5234"/>
    <cellStyle name="20% - Accent2 18 4 2 2" xfId="5235"/>
    <cellStyle name="20% - Accent2 18 4 3" xfId="5236"/>
    <cellStyle name="20% - Accent2 18 5" xfId="5237"/>
    <cellStyle name="20% - Accent2 18 5 2" xfId="5238"/>
    <cellStyle name="20% - Accent2 18 5 2 2" xfId="5239"/>
    <cellStyle name="20% - Accent2 18 5 3" xfId="5240"/>
    <cellStyle name="20% - Accent2 18 6" xfId="5241"/>
    <cellStyle name="20% - Accent2 18 6 2" xfId="5242"/>
    <cellStyle name="20% - Accent2 18 6 2 2" xfId="5243"/>
    <cellStyle name="20% - Accent2 18 6 3" xfId="5244"/>
    <cellStyle name="20% - Accent2 18 7" xfId="5245"/>
    <cellStyle name="20% - Accent2 18 7 2" xfId="5246"/>
    <cellStyle name="20% - Accent2 18 8" xfId="5247"/>
    <cellStyle name="20% - Accent2 19" xfId="5248"/>
    <cellStyle name="20% - Accent2 19 2" xfId="5249"/>
    <cellStyle name="20% - Accent2 19 2 2" xfId="5250"/>
    <cellStyle name="20% - Accent2 19 2 2 2" xfId="5251"/>
    <cellStyle name="20% - Accent2 19 2 2 2 2" xfId="5252"/>
    <cellStyle name="20% - Accent2 19 2 2 2 2 2" xfId="5253"/>
    <cellStyle name="20% - Accent2 19 2 2 2 3" xfId="5254"/>
    <cellStyle name="20% - Accent2 19 2 2 3" xfId="5255"/>
    <cellStyle name="20% - Accent2 19 2 2 3 2" xfId="5256"/>
    <cellStyle name="20% - Accent2 19 2 2 3 2 2" xfId="5257"/>
    <cellStyle name="20% - Accent2 19 2 2 3 3" xfId="5258"/>
    <cellStyle name="20% - Accent2 19 2 2 4" xfId="5259"/>
    <cellStyle name="20% - Accent2 19 2 2 4 2" xfId="5260"/>
    <cellStyle name="20% - Accent2 19 2 2 5" xfId="5261"/>
    <cellStyle name="20% - Accent2 19 2 3" xfId="5262"/>
    <cellStyle name="20% - Accent2 19 2 3 2" xfId="5263"/>
    <cellStyle name="20% - Accent2 19 2 3 2 2" xfId="5264"/>
    <cellStyle name="20% - Accent2 19 2 3 3" xfId="5265"/>
    <cellStyle name="20% - Accent2 19 2 4" xfId="5266"/>
    <cellStyle name="20% - Accent2 19 2 4 2" xfId="5267"/>
    <cellStyle name="20% - Accent2 19 2 4 2 2" xfId="5268"/>
    <cellStyle name="20% - Accent2 19 2 4 3" xfId="5269"/>
    <cellStyle name="20% - Accent2 19 2 5" xfId="5270"/>
    <cellStyle name="20% - Accent2 19 2 5 2" xfId="5271"/>
    <cellStyle name="20% - Accent2 19 2 6" xfId="5272"/>
    <cellStyle name="20% - Accent2 19 3" xfId="5273"/>
    <cellStyle name="20% - Accent2 19 3 2" xfId="5274"/>
    <cellStyle name="20% - Accent2 19 3 2 2" xfId="5275"/>
    <cellStyle name="20% - Accent2 19 3 2 2 2" xfId="5276"/>
    <cellStyle name="20% - Accent2 19 3 2 3" xfId="5277"/>
    <cellStyle name="20% - Accent2 19 3 3" xfId="5278"/>
    <cellStyle name="20% - Accent2 19 3 3 2" xfId="5279"/>
    <cellStyle name="20% - Accent2 19 3 3 2 2" xfId="5280"/>
    <cellStyle name="20% - Accent2 19 3 3 3" xfId="5281"/>
    <cellStyle name="20% - Accent2 19 3 4" xfId="5282"/>
    <cellStyle name="20% - Accent2 19 3 4 2" xfId="5283"/>
    <cellStyle name="20% - Accent2 19 3 5" xfId="5284"/>
    <cellStyle name="20% - Accent2 19 4" xfId="5285"/>
    <cellStyle name="20% - Accent2 19 4 2" xfId="5286"/>
    <cellStyle name="20% - Accent2 19 4 2 2" xfId="5287"/>
    <cellStyle name="20% - Accent2 19 4 3" xfId="5288"/>
    <cellStyle name="20% - Accent2 19 5" xfId="5289"/>
    <cellStyle name="20% - Accent2 19 5 2" xfId="5290"/>
    <cellStyle name="20% - Accent2 19 5 2 2" xfId="5291"/>
    <cellStyle name="20% - Accent2 19 5 3" xfId="5292"/>
    <cellStyle name="20% - Accent2 19 6" xfId="5293"/>
    <cellStyle name="20% - Accent2 19 6 2" xfId="5294"/>
    <cellStyle name="20% - Accent2 19 6 2 2" xfId="5295"/>
    <cellStyle name="20% - Accent2 19 6 3" xfId="5296"/>
    <cellStyle name="20% - Accent2 19 7" xfId="5297"/>
    <cellStyle name="20% - Accent2 19 7 2" xfId="5298"/>
    <cellStyle name="20% - Accent2 19 8" xfId="5299"/>
    <cellStyle name="20% - Accent2 2" xfId="53"/>
    <cellStyle name="20% - Accent2 2 10" xfId="5301"/>
    <cellStyle name="20% - Accent2 2 10 2" xfId="5302"/>
    <cellStyle name="20% - Accent2 2 11" xfId="5303"/>
    <cellStyle name="20% - Accent2 2 12" xfId="5300"/>
    <cellStyle name="20% - Accent2 2 2" xfId="100"/>
    <cellStyle name="20% - Accent2 2 2 10" xfId="5304"/>
    <cellStyle name="20% - Accent2 2 2 2" xfId="188"/>
    <cellStyle name="20% - Accent2 2 2 2 2" xfId="364"/>
    <cellStyle name="20% - Accent2 2 2 2 2 2" xfId="5307"/>
    <cellStyle name="20% - Accent2 2 2 2 2 2 2" xfId="5308"/>
    <cellStyle name="20% - Accent2 2 2 2 2 2 2 2" xfId="5309"/>
    <cellStyle name="20% - Accent2 2 2 2 2 2 2 2 2" xfId="5310"/>
    <cellStyle name="20% - Accent2 2 2 2 2 2 2 3" xfId="5311"/>
    <cellStyle name="20% - Accent2 2 2 2 2 2 3" xfId="5312"/>
    <cellStyle name="20% - Accent2 2 2 2 2 2 3 2" xfId="5313"/>
    <cellStyle name="20% - Accent2 2 2 2 2 2 3 2 2" xfId="5314"/>
    <cellStyle name="20% - Accent2 2 2 2 2 2 3 3" xfId="5315"/>
    <cellStyle name="20% - Accent2 2 2 2 2 2 4" xfId="5316"/>
    <cellStyle name="20% - Accent2 2 2 2 2 2 4 2" xfId="5317"/>
    <cellStyle name="20% - Accent2 2 2 2 2 2 5" xfId="5318"/>
    <cellStyle name="20% - Accent2 2 2 2 2 3" xfId="5319"/>
    <cellStyle name="20% - Accent2 2 2 2 2 3 2" xfId="5320"/>
    <cellStyle name="20% - Accent2 2 2 2 2 3 2 2" xfId="5321"/>
    <cellStyle name="20% - Accent2 2 2 2 2 3 3" xfId="5322"/>
    <cellStyle name="20% - Accent2 2 2 2 2 4" xfId="5323"/>
    <cellStyle name="20% - Accent2 2 2 2 2 4 2" xfId="5324"/>
    <cellStyle name="20% - Accent2 2 2 2 2 4 2 2" xfId="5325"/>
    <cellStyle name="20% - Accent2 2 2 2 2 4 3" xfId="5326"/>
    <cellStyle name="20% - Accent2 2 2 2 2 5" xfId="5327"/>
    <cellStyle name="20% - Accent2 2 2 2 2 5 2" xfId="5328"/>
    <cellStyle name="20% - Accent2 2 2 2 2 6" xfId="5329"/>
    <cellStyle name="20% - Accent2 2 2 2 2 7" xfId="5306"/>
    <cellStyle name="20% - Accent2 2 2 2 3" xfId="5330"/>
    <cellStyle name="20% - Accent2 2 2 2 3 2" xfId="5331"/>
    <cellStyle name="20% - Accent2 2 2 2 3 2 2" xfId="5332"/>
    <cellStyle name="20% - Accent2 2 2 2 3 2 2 2" xfId="5333"/>
    <cellStyle name="20% - Accent2 2 2 2 3 2 3" xfId="5334"/>
    <cellStyle name="20% - Accent2 2 2 2 3 3" xfId="5335"/>
    <cellStyle name="20% - Accent2 2 2 2 3 3 2" xfId="5336"/>
    <cellStyle name="20% - Accent2 2 2 2 3 3 2 2" xfId="5337"/>
    <cellStyle name="20% - Accent2 2 2 2 3 3 3" xfId="5338"/>
    <cellStyle name="20% - Accent2 2 2 2 3 4" xfId="5339"/>
    <cellStyle name="20% - Accent2 2 2 2 3 4 2" xfId="5340"/>
    <cellStyle name="20% - Accent2 2 2 2 3 5" xfId="5341"/>
    <cellStyle name="20% - Accent2 2 2 2 4" xfId="5342"/>
    <cellStyle name="20% - Accent2 2 2 2 4 2" xfId="5343"/>
    <cellStyle name="20% - Accent2 2 2 2 4 2 2" xfId="5344"/>
    <cellStyle name="20% - Accent2 2 2 2 4 3" xfId="5345"/>
    <cellStyle name="20% - Accent2 2 2 2 5" xfId="5346"/>
    <cellStyle name="20% - Accent2 2 2 2 5 2" xfId="5347"/>
    <cellStyle name="20% - Accent2 2 2 2 5 2 2" xfId="5348"/>
    <cellStyle name="20% - Accent2 2 2 2 5 3" xfId="5349"/>
    <cellStyle name="20% - Accent2 2 2 2 6" xfId="5350"/>
    <cellStyle name="20% - Accent2 2 2 2 6 2" xfId="5351"/>
    <cellStyle name="20% - Accent2 2 2 2 6 2 2" xfId="5352"/>
    <cellStyle name="20% - Accent2 2 2 2 6 3" xfId="5353"/>
    <cellStyle name="20% - Accent2 2 2 2 7" xfId="5354"/>
    <cellStyle name="20% - Accent2 2 2 2 7 2" xfId="5355"/>
    <cellStyle name="20% - Accent2 2 2 2 8" xfId="5356"/>
    <cellStyle name="20% - Accent2 2 2 2 9" xfId="5305"/>
    <cellStyle name="20% - Accent2 2 2 3" xfId="276"/>
    <cellStyle name="20% - Accent2 2 2 3 2" xfId="5358"/>
    <cellStyle name="20% - Accent2 2 2 3 2 2" xfId="5359"/>
    <cellStyle name="20% - Accent2 2 2 3 2 2 2" xfId="5360"/>
    <cellStyle name="20% - Accent2 2 2 3 2 2 2 2" xfId="5361"/>
    <cellStyle name="20% - Accent2 2 2 3 2 2 3" xfId="5362"/>
    <cellStyle name="20% - Accent2 2 2 3 2 3" xfId="5363"/>
    <cellStyle name="20% - Accent2 2 2 3 2 3 2" xfId="5364"/>
    <cellStyle name="20% - Accent2 2 2 3 2 3 2 2" xfId="5365"/>
    <cellStyle name="20% - Accent2 2 2 3 2 3 3" xfId="5366"/>
    <cellStyle name="20% - Accent2 2 2 3 2 4" xfId="5367"/>
    <cellStyle name="20% - Accent2 2 2 3 2 4 2" xfId="5368"/>
    <cellStyle name="20% - Accent2 2 2 3 2 5" xfId="5369"/>
    <cellStyle name="20% - Accent2 2 2 3 3" xfId="5370"/>
    <cellStyle name="20% - Accent2 2 2 3 3 2" xfId="5371"/>
    <cellStyle name="20% - Accent2 2 2 3 3 2 2" xfId="5372"/>
    <cellStyle name="20% - Accent2 2 2 3 3 3" xfId="5373"/>
    <cellStyle name="20% - Accent2 2 2 3 4" xfId="5374"/>
    <cellStyle name="20% - Accent2 2 2 3 4 2" xfId="5375"/>
    <cellStyle name="20% - Accent2 2 2 3 4 2 2" xfId="5376"/>
    <cellStyle name="20% - Accent2 2 2 3 4 3" xfId="5377"/>
    <cellStyle name="20% - Accent2 2 2 3 5" xfId="5378"/>
    <cellStyle name="20% - Accent2 2 2 3 5 2" xfId="5379"/>
    <cellStyle name="20% - Accent2 2 2 3 6" xfId="5380"/>
    <cellStyle name="20% - Accent2 2 2 3 7" xfId="5357"/>
    <cellStyle name="20% - Accent2 2 2 4" xfId="5381"/>
    <cellStyle name="20% - Accent2 2 2 4 2" xfId="5382"/>
    <cellStyle name="20% - Accent2 2 2 4 2 2" xfId="5383"/>
    <cellStyle name="20% - Accent2 2 2 4 2 2 2" xfId="5384"/>
    <cellStyle name="20% - Accent2 2 2 4 2 3" xfId="5385"/>
    <cellStyle name="20% - Accent2 2 2 4 3" xfId="5386"/>
    <cellStyle name="20% - Accent2 2 2 4 3 2" xfId="5387"/>
    <cellStyle name="20% - Accent2 2 2 4 3 2 2" xfId="5388"/>
    <cellStyle name="20% - Accent2 2 2 4 3 3" xfId="5389"/>
    <cellStyle name="20% - Accent2 2 2 4 4" xfId="5390"/>
    <cellStyle name="20% - Accent2 2 2 4 4 2" xfId="5391"/>
    <cellStyle name="20% - Accent2 2 2 4 5" xfId="5392"/>
    <cellStyle name="20% - Accent2 2 2 5" xfId="5393"/>
    <cellStyle name="20% - Accent2 2 2 5 2" xfId="5394"/>
    <cellStyle name="20% - Accent2 2 2 5 2 2" xfId="5395"/>
    <cellStyle name="20% - Accent2 2 2 5 3" xfId="5396"/>
    <cellStyle name="20% - Accent2 2 2 6" xfId="5397"/>
    <cellStyle name="20% - Accent2 2 2 6 2" xfId="5398"/>
    <cellStyle name="20% - Accent2 2 2 6 2 2" xfId="5399"/>
    <cellStyle name="20% - Accent2 2 2 6 3" xfId="5400"/>
    <cellStyle name="20% - Accent2 2 2 7" xfId="5401"/>
    <cellStyle name="20% - Accent2 2 2 7 2" xfId="5402"/>
    <cellStyle name="20% - Accent2 2 2 7 2 2" xfId="5403"/>
    <cellStyle name="20% - Accent2 2 2 7 3" xfId="5404"/>
    <cellStyle name="20% - Accent2 2 2 8" xfId="5405"/>
    <cellStyle name="20% - Accent2 2 2 8 2" xfId="5406"/>
    <cellStyle name="20% - Accent2 2 2 9" xfId="5407"/>
    <cellStyle name="20% - Accent2 2 3" xfId="144"/>
    <cellStyle name="20% - Accent2 2 3 2" xfId="320"/>
    <cellStyle name="20% - Accent2 2 3 2 2" xfId="5410"/>
    <cellStyle name="20% - Accent2 2 3 2 2 2" xfId="5411"/>
    <cellStyle name="20% - Accent2 2 3 2 2 2 2" xfId="5412"/>
    <cellStyle name="20% - Accent2 2 3 2 2 2 2 2" xfId="5413"/>
    <cellStyle name="20% - Accent2 2 3 2 2 2 3" xfId="5414"/>
    <cellStyle name="20% - Accent2 2 3 2 2 3" xfId="5415"/>
    <cellStyle name="20% - Accent2 2 3 2 2 3 2" xfId="5416"/>
    <cellStyle name="20% - Accent2 2 3 2 2 3 2 2" xfId="5417"/>
    <cellStyle name="20% - Accent2 2 3 2 2 3 3" xfId="5418"/>
    <cellStyle name="20% - Accent2 2 3 2 2 4" xfId="5419"/>
    <cellStyle name="20% - Accent2 2 3 2 2 4 2" xfId="5420"/>
    <cellStyle name="20% - Accent2 2 3 2 2 5" xfId="5421"/>
    <cellStyle name="20% - Accent2 2 3 2 3" xfId="5422"/>
    <cellStyle name="20% - Accent2 2 3 2 3 2" xfId="5423"/>
    <cellStyle name="20% - Accent2 2 3 2 3 2 2" xfId="5424"/>
    <cellStyle name="20% - Accent2 2 3 2 3 3" xfId="5425"/>
    <cellStyle name="20% - Accent2 2 3 2 4" xfId="5426"/>
    <cellStyle name="20% - Accent2 2 3 2 4 2" xfId="5427"/>
    <cellStyle name="20% - Accent2 2 3 2 4 2 2" xfId="5428"/>
    <cellStyle name="20% - Accent2 2 3 2 4 3" xfId="5429"/>
    <cellStyle name="20% - Accent2 2 3 2 5" xfId="5430"/>
    <cellStyle name="20% - Accent2 2 3 2 5 2" xfId="5431"/>
    <cellStyle name="20% - Accent2 2 3 2 6" xfId="5432"/>
    <cellStyle name="20% - Accent2 2 3 2 7" xfId="5409"/>
    <cellStyle name="20% - Accent2 2 3 3" xfId="5433"/>
    <cellStyle name="20% - Accent2 2 3 3 2" xfId="5434"/>
    <cellStyle name="20% - Accent2 2 3 3 2 2" xfId="5435"/>
    <cellStyle name="20% - Accent2 2 3 3 2 2 2" xfId="5436"/>
    <cellStyle name="20% - Accent2 2 3 3 2 3" xfId="5437"/>
    <cellStyle name="20% - Accent2 2 3 3 3" xfId="5438"/>
    <cellStyle name="20% - Accent2 2 3 3 3 2" xfId="5439"/>
    <cellStyle name="20% - Accent2 2 3 3 3 2 2" xfId="5440"/>
    <cellStyle name="20% - Accent2 2 3 3 3 3" xfId="5441"/>
    <cellStyle name="20% - Accent2 2 3 3 4" xfId="5442"/>
    <cellStyle name="20% - Accent2 2 3 3 4 2" xfId="5443"/>
    <cellStyle name="20% - Accent2 2 3 3 5" xfId="5444"/>
    <cellStyle name="20% - Accent2 2 3 4" xfId="5445"/>
    <cellStyle name="20% - Accent2 2 3 4 2" xfId="5446"/>
    <cellStyle name="20% - Accent2 2 3 4 2 2" xfId="5447"/>
    <cellStyle name="20% - Accent2 2 3 4 3" xfId="5448"/>
    <cellStyle name="20% - Accent2 2 3 5" xfId="5449"/>
    <cellStyle name="20% - Accent2 2 3 5 2" xfId="5450"/>
    <cellStyle name="20% - Accent2 2 3 5 2 2" xfId="5451"/>
    <cellStyle name="20% - Accent2 2 3 5 3" xfId="5452"/>
    <cellStyle name="20% - Accent2 2 3 6" xfId="5453"/>
    <cellStyle name="20% - Accent2 2 3 6 2" xfId="5454"/>
    <cellStyle name="20% - Accent2 2 3 6 2 2" xfId="5455"/>
    <cellStyle name="20% - Accent2 2 3 6 3" xfId="5456"/>
    <cellStyle name="20% - Accent2 2 3 7" xfId="5457"/>
    <cellStyle name="20% - Accent2 2 3 7 2" xfId="5458"/>
    <cellStyle name="20% - Accent2 2 3 8" xfId="5459"/>
    <cellStyle name="20% - Accent2 2 3 9" xfId="5408"/>
    <cellStyle name="20% - Accent2 2 4" xfId="232"/>
    <cellStyle name="20% - Accent2 2 4 2" xfId="5461"/>
    <cellStyle name="20% - Accent2 2 4 2 2" xfId="5462"/>
    <cellStyle name="20% - Accent2 2 4 2 2 2" xfId="5463"/>
    <cellStyle name="20% - Accent2 2 4 2 2 2 2" xfId="5464"/>
    <cellStyle name="20% - Accent2 2 4 2 2 3" xfId="5465"/>
    <cellStyle name="20% - Accent2 2 4 2 3" xfId="5466"/>
    <cellStyle name="20% - Accent2 2 4 2 3 2" xfId="5467"/>
    <cellStyle name="20% - Accent2 2 4 2 3 2 2" xfId="5468"/>
    <cellStyle name="20% - Accent2 2 4 2 3 3" xfId="5469"/>
    <cellStyle name="20% - Accent2 2 4 2 4" xfId="5470"/>
    <cellStyle name="20% - Accent2 2 4 2 4 2" xfId="5471"/>
    <cellStyle name="20% - Accent2 2 4 2 5" xfId="5472"/>
    <cellStyle name="20% - Accent2 2 4 3" xfId="5473"/>
    <cellStyle name="20% - Accent2 2 4 3 2" xfId="5474"/>
    <cellStyle name="20% - Accent2 2 4 3 2 2" xfId="5475"/>
    <cellStyle name="20% - Accent2 2 4 3 3" xfId="5476"/>
    <cellStyle name="20% - Accent2 2 4 4" xfId="5477"/>
    <cellStyle name="20% - Accent2 2 4 4 2" xfId="5478"/>
    <cellStyle name="20% - Accent2 2 4 4 2 2" xfId="5479"/>
    <cellStyle name="20% - Accent2 2 4 4 3" xfId="5480"/>
    <cellStyle name="20% - Accent2 2 4 5" xfId="5481"/>
    <cellStyle name="20% - Accent2 2 4 5 2" xfId="5482"/>
    <cellStyle name="20% - Accent2 2 4 6" xfId="5483"/>
    <cellStyle name="20% - Accent2 2 4 7" xfId="5460"/>
    <cellStyle name="20% - Accent2 2 5" xfId="5484"/>
    <cellStyle name="20% - Accent2 2 5 2" xfId="5485"/>
    <cellStyle name="20% - Accent2 2 5 2 2" xfId="5486"/>
    <cellStyle name="20% - Accent2 2 5 2 2 2" xfId="5487"/>
    <cellStyle name="20% - Accent2 2 5 2 3" xfId="5488"/>
    <cellStyle name="20% - Accent2 2 5 3" xfId="5489"/>
    <cellStyle name="20% - Accent2 2 5 3 2" xfId="5490"/>
    <cellStyle name="20% - Accent2 2 5 3 2 2" xfId="5491"/>
    <cellStyle name="20% - Accent2 2 5 3 3" xfId="5492"/>
    <cellStyle name="20% - Accent2 2 5 4" xfId="5493"/>
    <cellStyle name="20% - Accent2 2 5 4 2" xfId="5494"/>
    <cellStyle name="20% - Accent2 2 5 5" xfId="5495"/>
    <cellStyle name="20% - Accent2 2 6" xfId="5496"/>
    <cellStyle name="20% - Accent2 2 6 2" xfId="5497"/>
    <cellStyle name="20% - Accent2 2 6 2 2" xfId="5498"/>
    <cellStyle name="20% - Accent2 2 6 3" xfId="5499"/>
    <cellStyle name="20% - Accent2 2 7" xfId="5500"/>
    <cellStyle name="20% - Accent2 2 7 2" xfId="5501"/>
    <cellStyle name="20% - Accent2 2 7 2 2" xfId="5502"/>
    <cellStyle name="20% - Accent2 2 7 3" xfId="5503"/>
    <cellStyle name="20% - Accent2 2 8" xfId="5504"/>
    <cellStyle name="20% - Accent2 2 8 2" xfId="5505"/>
    <cellStyle name="20% - Accent2 2 8 2 2" xfId="5506"/>
    <cellStyle name="20% - Accent2 2 8 3" xfId="5507"/>
    <cellStyle name="20% - Accent2 2 9" xfId="5508"/>
    <cellStyle name="20% - Accent2 2 9 2" xfId="5509"/>
    <cellStyle name="20% - Accent2 20" xfId="5510"/>
    <cellStyle name="20% - Accent2 20 2" xfId="5511"/>
    <cellStyle name="20% - Accent2 20 2 2" xfId="5512"/>
    <cellStyle name="20% - Accent2 20 2 2 2" xfId="5513"/>
    <cellStyle name="20% - Accent2 20 2 2 2 2" xfId="5514"/>
    <cellStyle name="20% - Accent2 20 2 2 2 2 2" xfId="5515"/>
    <cellStyle name="20% - Accent2 20 2 2 2 3" xfId="5516"/>
    <cellStyle name="20% - Accent2 20 2 2 3" xfId="5517"/>
    <cellStyle name="20% - Accent2 20 2 2 3 2" xfId="5518"/>
    <cellStyle name="20% - Accent2 20 2 2 3 2 2" xfId="5519"/>
    <cellStyle name="20% - Accent2 20 2 2 3 3" xfId="5520"/>
    <cellStyle name="20% - Accent2 20 2 2 4" xfId="5521"/>
    <cellStyle name="20% - Accent2 20 2 2 4 2" xfId="5522"/>
    <cellStyle name="20% - Accent2 20 2 2 5" xfId="5523"/>
    <cellStyle name="20% - Accent2 20 2 3" xfId="5524"/>
    <cellStyle name="20% - Accent2 20 2 3 2" xfId="5525"/>
    <cellStyle name="20% - Accent2 20 2 3 2 2" xfId="5526"/>
    <cellStyle name="20% - Accent2 20 2 3 3" xfId="5527"/>
    <cellStyle name="20% - Accent2 20 2 4" xfId="5528"/>
    <cellStyle name="20% - Accent2 20 2 4 2" xfId="5529"/>
    <cellStyle name="20% - Accent2 20 2 4 2 2" xfId="5530"/>
    <cellStyle name="20% - Accent2 20 2 4 3" xfId="5531"/>
    <cellStyle name="20% - Accent2 20 2 5" xfId="5532"/>
    <cellStyle name="20% - Accent2 20 2 5 2" xfId="5533"/>
    <cellStyle name="20% - Accent2 20 2 6" xfId="5534"/>
    <cellStyle name="20% - Accent2 20 3" xfId="5535"/>
    <cellStyle name="20% - Accent2 20 3 2" xfId="5536"/>
    <cellStyle name="20% - Accent2 20 3 2 2" xfId="5537"/>
    <cellStyle name="20% - Accent2 20 3 2 2 2" xfId="5538"/>
    <cellStyle name="20% - Accent2 20 3 2 3" xfId="5539"/>
    <cellStyle name="20% - Accent2 20 3 3" xfId="5540"/>
    <cellStyle name="20% - Accent2 20 3 3 2" xfId="5541"/>
    <cellStyle name="20% - Accent2 20 3 3 2 2" xfId="5542"/>
    <cellStyle name="20% - Accent2 20 3 3 3" xfId="5543"/>
    <cellStyle name="20% - Accent2 20 3 4" xfId="5544"/>
    <cellStyle name="20% - Accent2 20 3 4 2" xfId="5545"/>
    <cellStyle name="20% - Accent2 20 3 5" xfId="5546"/>
    <cellStyle name="20% - Accent2 20 4" xfId="5547"/>
    <cellStyle name="20% - Accent2 20 4 2" xfId="5548"/>
    <cellStyle name="20% - Accent2 20 4 2 2" xfId="5549"/>
    <cellStyle name="20% - Accent2 20 4 3" xfId="5550"/>
    <cellStyle name="20% - Accent2 20 5" xfId="5551"/>
    <cellStyle name="20% - Accent2 20 5 2" xfId="5552"/>
    <cellStyle name="20% - Accent2 20 5 2 2" xfId="5553"/>
    <cellStyle name="20% - Accent2 20 5 3" xfId="5554"/>
    <cellStyle name="20% - Accent2 20 6" xfId="5555"/>
    <cellStyle name="20% - Accent2 20 6 2" xfId="5556"/>
    <cellStyle name="20% - Accent2 20 7" xfId="5557"/>
    <cellStyle name="20% - Accent2 21" xfId="5558"/>
    <cellStyle name="20% - Accent2 21 2" xfId="5559"/>
    <cellStyle name="20% - Accent2 21 2 2" xfId="5560"/>
    <cellStyle name="20% - Accent2 21 2 2 2" xfId="5561"/>
    <cellStyle name="20% - Accent2 21 2 2 2 2" xfId="5562"/>
    <cellStyle name="20% - Accent2 21 2 2 2 2 2" xfId="5563"/>
    <cellStyle name="20% - Accent2 21 2 2 2 3" xfId="5564"/>
    <cellStyle name="20% - Accent2 21 2 2 3" xfId="5565"/>
    <cellStyle name="20% - Accent2 21 2 2 3 2" xfId="5566"/>
    <cellStyle name="20% - Accent2 21 2 2 3 2 2" xfId="5567"/>
    <cellStyle name="20% - Accent2 21 2 2 3 3" xfId="5568"/>
    <cellStyle name="20% - Accent2 21 2 2 4" xfId="5569"/>
    <cellStyle name="20% - Accent2 21 2 2 4 2" xfId="5570"/>
    <cellStyle name="20% - Accent2 21 2 2 5" xfId="5571"/>
    <cellStyle name="20% - Accent2 21 2 3" xfId="5572"/>
    <cellStyle name="20% - Accent2 21 2 3 2" xfId="5573"/>
    <cellStyle name="20% - Accent2 21 2 3 2 2" xfId="5574"/>
    <cellStyle name="20% - Accent2 21 2 3 3" xfId="5575"/>
    <cellStyle name="20% - Accent2 21 2 4" xfId="5576"/>
    <cellStyle name="20% - Accent2 21 2 4 2" xfId="5577"/>
    <cellStyle name="20% - Accent2 21 2 4 2 2" xfId="5578"/>
    <cellStyle name="20% - Accent2 21 2 4 3" xfId="5579"/>
    <cellStyle name="20% - Accent2 21 2 5" xfId="5580"/>
    <cellStyle name="20% - Accent2 21 2 5 2" xfId="5581"/>
    <cellStyle name="20% - Accent2 21 2 6" xfId="5582"/>
    <cellStyle name="20% - Accent2 21 3" xfId="5583"/>
    <cellStyle name="20% - Accent2 21 3 2" xfId="5584"/>
    <cellStyle name="20% - Accent2 21 3 2 2" xfId="5585"/>
    <cellStyle name="20% - Accent2 21 3 2 2 2" xfId="5586"/>
    <cellStyle name="20% - Accent2 21 3 2 3" xfId="5587"/>
    <cellStyle name="20% - Accent2 21 3 3" xfId="5588"/>
    <cellStyle name="20% - Accent2 21 3 3 2" xfId="5589"/>
    <cellStyle name="20% - Accent2 21 3 3 2 2" xfId="5590"/>
    <cellStyle name="20% - Accent2 21 3 3 3" xfId="5591"/>
    <cellStyle name="20% - Accent2 21 3 4" xfId="5592"/>
    <cellStyle name="20% - Accent2 21 3 4 2" xfId="5593"/>
    <cellStyle name="20% - Accent2 21 3 5" xfId="5594"/>
    <cellStyle name="20% - Accent2 21 4" xfId="5595"/>
    <cellStyle name="20% - Accent2 21 4 2" xfId="5596"/>
    <cellStyle name="20% - Accent2 21 4 2 2" xfId="5597"/>
    <cellStyle name="20% - Accent2 21 4 3" xfId="5598"/>
    <cellStyle name="20% - Accent2 21 5" xfId="5599"/>
    <cellStyle name="20% - Accent2 21 5 2" xfId="5600"/>
    <cellStyle name="20% - Accent2 21 5 2 2" xfId="5601"/>
    <cellStyle name="20% - Accent2 21 5 3" xfId="5602"/>
    <cellStyle name="20% - Accent2 21 6" xfId="5603"/>
    <cellStyle name="20% - Accent2 21 6 2" xfId="5604"/>
    <cellStyle name="20% - Accent2 21 7" xfId="5605"/>
    <cellStyle name="20% - Accent2 22" xfId="5606"/>
    <cellStyle name="20% - Accent2 22 2" xfId="5607"/>
    <cellStyle name="20% - Accent2 22 2 2" xfId="5608"/>
    <cellStyle name="20% - Accent2 22 2 2 2" xfId="5609"/>
    <cellStyle name="20% - Accent2 22 2 2 2 2" xfId="5610"/>
    <cellStyle name="20% - Accent2 22 2 2 2 2 2" xfId="5611"/>
    <cellStyle name="20% - Accent2 22 2 2 2 3" xfId="5612"/>
    <cellStyle name="20% - Accent2 22 2 2 3" xfId="5613"/>
    <cellStyle name="20% - Accent2 22 2 2 3 2" xfId="5614"/>
    <cellStyle name="20% - Accent2 22 2 2 3 2 2" xfId="5615"/>
    <cellStyle name="20% - Accent2 22 2 2 3 3" xfId="5616"/>
    <cellStyle name="20% - Accent2 22 2 2 4" xfId="5617"/>
    <cellStyle name="20% - Accent2 22 2 2 4 2" xfId="5618"/>
    <cellStyle name="20% - Accent2 22 2 2 5" xfId="5619"/>
    <cellStyle name="20% - Accent2 22 2 3" xfId="5620"/>
    <cellStyle name="20% - Accent2 22 2 3 2" xfId="5621"/>
    <cellStyle name="20% - Accent2 22 2 3 2 2" xfId="5622"/>
    <cellStyle name="20% - Accent2 22 2 3 3" xfId="5623"/>
    <cellStyle name="20% - Accent2 22 2 4" xfId="5624"/>
    <cellStyle name="20% - Accent2 22 2 4 2" xfId="5625"/>
    <cellStyle name="20% - Accent2 22 2 4 2 2" xfId="5626"/>
    <cellStyle name="20% - Accent2 22 2 4 3" xfId="5627"/>
    <cellStyle name="20% - Accent2 22 2 5" xfId="5628"/>
    <cellStyle name="20% - Accent2 22 2 5 2" xfId="5629"/>
    <cellStyle name="20% - Accent2 22 2 6" xfId="5630"/>
    <cellStyle name="20% - Accent2 22 3" xfId="5631"/>
    <cellStyle name="20% - Accent2 22 3 2" xfId="5632"/>
    <cellStyle name="20% - Accent2 22 3 2 2" xfId="5633"/>
    <cellStyle name="20% - Accent2 22 3 2 2 2" xfId="5634"/>
    <cellStyle name="20% - Accent2 22 3 2 3" xfId="5635"/>
    <cellStyle name="20% - Accent2 22 3 3" xfId="5636"/>
    <cellStyle name="20% - Accent2 22 3 3 2" xfId="5637"/>
    <cellStyle name="20% - Accent2 22 3 3 2 2" xfId="5638"/>
    <cellStyle name="20% - Accent2 22 3 3 3" xfId="5639"/>
    <cellStyle name="20% - Accent2 22 3 4" xfId="5640"/>
    <cellStyle name="20% - Accent2 22 3 4 2" xfId="5641"/>
    <cellStyle name="20% - Accent2 22 3 5" xfId="5642"/>
    <cellStyle name="20% - Accent2 22 4" xfId="5643"/>
    <cellStyle name="20% - Accent2 22 4 2" xfId="5644"/>
    <cellStyle name="20% - Accent2 22 4 2 2" xfId="5645"/>
    <cellStyle name="20% - Accent2 22 4 3" xfId="5646"/>
    <cellStyle name="20% - Accent2 22 5" xfId="5647"/>
    <cellStyle name="20% - Accent2 22 5 2" xfId="5648"/>
    <cellStyle name="20% - Accent2 22 5 2 2" xfId="5649"/>
    <cellStyle name="20% - Accent2 22 5 3" xfId="5650"/>
    <cellStyle name="20% - Accent2 22 6" xfId="5651"/>
    <cellStyle name="20% - Accent2 22 6 2" xfId="5652"/>
    <cellStyle name="20% - Accent2 22 7" xfId="5653"/>
    <cellStyle name="20% - Accent2 23" xfId="5654"/>
    <cellStyle name="20% - Accent2 23 2" xfId="5655"/>
    <cellStyle name="20% - Accent2 23 2 2" xfId="5656"/>
    <cellStyle name="20% - Accent2 23 2 2 2" xfId="5657"/>
    <cellStyle name="20% - Accent2 23 2 2 2 2" xfId="5658"/>
    <cellStyle name="20% - Accent2 23 2 2 3" xfId="5659"/>
    <cellStyle name="20% - Accent2 23 2 3" xfId="5660"/>
    <cellStyle name="20% - Accent2 23 2 3 2" xfId="5661"/>
    <cellStyle name="20% - Accent2 23 2 3 2 2" xfId="5662"/>
    <cellStyle name="20% - Accent2 23 2 3 3" xfId="5663"/>
    <cellStyle name="20% - Accent2 23 2 4" xfId="5664"/>
    <cellStyle name="20% - Accent2 23 2 4 2" xfId="5665"/>
    <cellStyle name="20% - Accent2 23 2 5" xfId="5666"/>
    <cellStyle name="20% - Accent2 23 3" xfId="5667"/>
    <cellStyle name="20% - Accent2 23 3 2" xfId="5668"/>
    <cellStyle name="20% - Accent2 23 3 2 2" xfId="5669"/>
    <cellStyle name="20% - Accent2 23 3 3" xfId="5670"/>
    <cellStyle name="20% - Accent2 23 4" xfId="5671"/>
    <cellStyle name="20% - Accent2 23 4 2" xfId="5672"/>
    <cellStyle name="20% - Accent2 23 4 2 2" xfId="5673"/>
    <cellStyle name="20% - Accent2 23 4 3" xfId="5674"/>
    <cellStyle name="20% - Accent2 23 5" xfId="5675"/>
    <cellStyle name="20% - Accent2 23 5 2" xfId="5676"/>
    <cellStyle name="20% - Accent2 23 6" xfId="5677"/>
    <cellStyle name="20% - Accent2 24" xfId="5678"/>
    <cellStyle name="20% - Accent2 24 2" xfId="5679"/>
    <cellStyle name="20% - Accent2 24 2 2" xfId="5680"/>
    <cellStyle name="20% - Accent2 24 2 2 2" xfId="5681"/>
    <cellStyle name="20% - Accent2 24 2 3" xfId="5682"/>
    <cellStyle name="20% - Accent2 24 3" xfId="5683"/>
    <cellStyle name="20% - Accent2 24 3 2" xfId="5684"/>
    <cellStyle name="20% - Accent2 24 3 2 2" xfId="5685"/>
    <cellStyle name="20% - Accent2 24 3 3" xfId="5686"/>
    <cellStyle name="20% - Accent2 24 4" xfId="5687"/>
    <cellStyle name="20% - Accent2 24 4 2" xfId="5688"/>
    <cellStyle name="20% - Accent2 24 5" xfId="5689"/>
    <cellStyle name="20% - Accent2 25" xfId="5690"/>
    <cellStyle name="20% - Accent2 25 2" xfId="5691"/>
    <cellStyle name="20% - Accent2 25 2 2" xfId="5692"/>
    <cellStyle name="20% - Accent2 25 2 3" xfId="5693"/>
    <cellStyle name="20% - Accent2 25 3" xfId="5694"/>
    <cellStyle name="20% - Accent2 25 3 2" xfId="5695"/>
    <cellStyle name="20% - Accent2 25 4" xfId="5696"/>
    <cellStyle name="20% - Accent2 25 5" xfId="5697"/>
    <cellStyle name="20% - Accent2 26" xfId="5698"/>
    <cellStyle name="20% - Accent2 26 2" xfId="5699"/>
    <cellStyle name="20% - Accent2 26 2 2" xfId="5700"/>
    <cellStyle name="20% - Accent2 26 2 3" xfId="5701"/>
    <cellStyle name="20% - Accent2 26 3" xfId="5702"/>
    <cellStyle name="20% - Accent2 26 3 2" xfId="5703"/>
    <cellStyle name="20% - Accent2 26 4" xfId="5704"/>
    <cellStyle name="20% - Accent2 26 5" xfId="5705"/>
    <cellStyle name="20% - Accent2 27" xfId="5706"/>
    <cellStyle name="20% - Accent2 27 2" xfId="5707"/>
    <cellStyle name="20% - Accent2 27 2 2" xfId="5708"/>
    <cellStyle name="20% - Accent2 27 2 3" xfId="5709"/>
    <cellStyle name="20% - Accent2 27 3" xfId="5710"/>
    <cellStyle name="20% - Accent2 27 3 2" xfId="5711"/>
    <cellStyle name="20% - Accent2 27 4" xfId="5712"/>
    <cellStyle name="20% - Accent2 27 5" xfId="5713"/>
    <cellStyle name="20% - Accent2 28" xfId="5714"/>
    <cellStyle name="20% - Accent2 28 2" xfId="5715"/>
    <cellStyle name="20% - Accent2 28 2 2" xfId="5716"/>
    <cellStyle name="20% - Accent2 28 3" xfId="5717"/>
    <cellStyle name="20% - Accent2 28 3 2" xfId="5718"/>
    <cellStyle name="20% - Accent2 28 4" xfId="5719"/>
    <cellStyle name="20% - Accent2 28 5" xfId="5720"/>
    <cellStyle name="20% - Accent2 29" xfId="5721"/>
    <cellStyle name="20% - Accent2 29 2" xfId="5722"/>
    <cellStyle name="20% - Accent2 29 2 2" xfId="5723"/>
    <cellStyle name="20% - Accent2 29 3" xfId="5724"/>
    <cellStyle name="20% - Accent2 29 3 2" xfId="5725"/>
    <cellStyle name="20% - Accent2 29 4" xfId="5726"/>
    <cellStyle name="20% - Accent2 29 5" xfId="5727"/>
    <cellStyle name="20% - Accent2 3" xfId="68"/>
    <cellStyle name="20% - Accent2 3 10" xfId="5729"/>
    <cellStyle name="20% - Accent2 3 10 2" xfId="5730"/>
    <cellStyle name="20% - Accent2 3 11" xfId="5731"/>
    <cellStyle name="20% - Accent2 3 12" xfId="5728"/>
    <cellStyle name="20% - Accent2 3 2" xfId="114"/>
    <cellStyle name="20% - Accent2 3 2 10" xfId="5732"/>
    <cellStyle name="20% - Accent2 3 2 2" xfId="202"/>
    <cellStyle name="20% - Accent2 3 2 2 2" xfId="378"/>
    <cellStyle name="20% - Accent2 3 2 2 2 2" xfId="5735"/>
    <cellStyle name="20% - Accent2 3 2 2 2 2 2" xfId="5736"/>
    <cellStyle name="20% - Accent2 3 2 2 2 2 2 2" xfId="5737"/>
    <cellStyle name="20% - Accent2 3 2 2 2 2 2 2 2" xfId="5738"/>
    <cellStyle name="20% - Accent2 3 2 2 2 2 2 3" xfId="5739"/>
    <cellStyle name="20% - Accent2 3 2 2 2 2 3" xfId="5740"/>
    <cellStyle name="20% - Accent2 3 2 2 2 2 3 2" xfId="5741"/>
    <cellStyle name="20% - Accent2 3 2 2 2 2 3 2 2" xfId="5742"/>
    <cellStyle name="20% - Accent2 3 2 2 2 2 3 3" xfId="5743"/>
    <cellStyle name="20% - Accent2 3 2 2 2 2 4" xfId="5744"/>
    <cellStyle name="20% - Accent2 3 2 2 2 2 4 2" xfId="5745"/>
    <cellStyle name="20% - Accent2 3 2 2 2 2 5" xfId="5746"/>
    <cellStyle name="20% - Accent2 3 2 2 2 3" xfId="5747"/>
    <cellStyle name="20% - Accent2 3 2 2 2 3 2" xfId="5748"/>
    <cellStyle name="20% - Accent2 3 2 2 2 3 2 2" xfId="5749"/>
    <cellStyle name="20% - Accent2 3 2 2 2 3 3" xfId="5750"/>
    <cellStyle name="20% - Accent2 3 2 2 2 4" xfId="5751"/>
    <cellStyle name="20% - Accent2 3 2 2 2 4 2" xfId="5752"/>
    <cellStyle name="20% - Accent2 3 2 2 2 4 2 2" xfId="5753"/>
    <cellStyle name="20% - Accent2 3 2 2 2 4 3" xfId="5754"/>
    <cellStyle name="20% - Accent2 3 2 2 2 5" xfId="5755"/>
    <cellStyle name="20% - Accent2 3 2 2 2 5 2" xfId="5756"/>
    <cellStyle name="20% - Accent2 3 2 2 2 6" xfId="5757"/>
    <cellStyle name="20% - Accent2 3 2 2 2 7" xfId="5734"/>
    <cellStyle name="20% - Accent2 3 2 2 3" xfId="5758"/>
    <cellStyle name="20% - Accent2 3 2 2 3 2" xfId="5759"/>
    <cellStyle name="20% - Accent2 3 2 2 3 2 2" xfId="5760"/>
    <cellStyle name="20% - Accent2 3 2 2 3 2 2 2" xfId="5761"/>
    <cellStyle name="20% - Accent2 3 2 2 3 2 3" xfId="5762"/>
    <cellStyle name="20% - Accent2 3 2 2 3 3" xfId="5763"/>
    <cellStyle name="20% - Accent2 3 2 2 3 3 2" xfId="5764"/>
    <cellStyle name="20% - Accent2 3 2 2 3 3 2 2" xfId="5765"/>
    <cellStyle name="20% - Accent2 3 2 2 3 3 3" xfId="5766"/>
    <cellStyle name="20% - Accent2 3 2 2 3 4" xfId="5767"/>
    <cellStyle name="20% - Accent2 3 2 2 3 4 2" xfId="5768"/>
    <cellStyle name="20% - Accent2 3 2 2 3 5" xfId="5769"/>
    <cellStyle name="20% - Accent2 3 2 2 4" xfId="5770"/>
    <cellStyle name="20% - Accent2 3 2 2 4 2" xfId="5771"/>
    <cellStyle name="20% - Accent2 3 2 2 4 2 2" xfId="5772"/>
    <cellStyle name="20% - Accent2 3 2 2 4 3" xfId="5773"/>
    <cellStyle name="20% - Accent2 3 2 2 5" xfId="5774"/>
    <cellStyle name="20% - Accent2 3 2 2 5 2" xfId="5775"/>
    <cellStyle name="20% - Accent2 3 2 2 5 2 2" xfId="5776"/>
    <cellStyle name="20% - Accent2 3 2 2 5 3" xfId="5777"/>
    <cellStyle name="20% - Accent2 3 2 2 6" xfId="5778"/>
    <cellStyle name="20% - Accent2 3 2 2 6 2" xfId="5779"/>
    <cellStyle name="20% - Accent2 3 2 2 6 2 2" xfId="5780"/>
    <cellStyle name="20% - Accent2 3 2 2 6 3" xfId="5781"/>
    <cellStyle name="20% - Accent2 3 2 2 7" xfId="5782"/>
    <cellStyle name="20% - Accent2 3 2 2 7 2" xfId="5783"/>
    <cellStyle name="20% - Accent2 3 2 2 8" xfId="5784"/>
    <cellStyle name="20% - Accent2 3 2 2 9" xfId="5733"/>
    <cellStyle name="20% - Accent2 3 2 3" xfId="290"/>
    <cellStyle name="20% - Accent2 3 2 3 2" xfId="5786"/>
    <cellStyle name="20% - Accent2 3 2 3 2 2" xfId="5787"/>
    <cellStyle name="20% - Accent2 3 2 3 2 2 2" xfId="5788"/>
    <cellStyle name="20% - Accent2 3 2 3 2 2 2 2" xfId="5789"/>
    <cellStyle name="20% - Accent2 3 2 3 2 2 3" xfId="5790"/>
    <cellStyle name="20% - Accent2 3 2 3 2 3" xfId="5791"/>
    <cellStyle name="20% - Accent2 3 2 3 2 3 2" xfId="5792"/>
    <cellStyle name="20% - Accent2 3 2 3 2 3 2 2" xfId="5793"/>
    <cellStyle name="20% - Accent2 3 2 3 2 3 3" xfId="5794"/>
    <cellStyle name="20% - Accent2 3 2 3 2 4" xfId="5795"/>
    <cellStyle name="20% - Accent2 3 2 3 2 4 2" xfId="5796"/>
    <cellStyle name="20% - Accent2 3 2 3 2 5" xfId="5797"/>
    <cellStyle name="20% - Accent2 3 2 3 3" xfId="5798"/>
    <cellStyle name="20% - Accent2 3 2 3 3 2" xfId="5799"/>
    <cellStyle name="20% - Accent2 3 2 3 3 2 2" xfId="5800"/>
    <cellStyle name="20% - Accent2 3 2 3 3 3" xfId="5801"/>
    <cellStyle name="20% - Accent2 3 2 3 4" xfId="5802"/>
    <cellStyle name="20% - Accent2 3 2 3 4 2" xfId="5803"/>
    <cellStyle name="20% - Accent2 3 2 3 4 2 2" xfId="5804"/>
    <cellStyle name="20% - Accent2 3 2 3 4 3" xfId="5805"/>
    <cellStyle name="20% - Accent2 3 2 3 5" xfId="5806"/>
    <cellStyle name="20% - Accent2 3 2 3 5 2" xfId="5807"/>
    <cellStyle name="20% - Accent2 3 2 3 6" xfId="5808"/>
    <cellStyle name="20% - Accent2 3 2 3 7" xfId="5785"/>
    <cellStyle name="20% - Accent2 3 2 4" xfId="5809"/>
    <cellStyle name="20% - Accent2 3 2 4 2" xfId="5810"/>
    <cellStyle name="20% - Accent2 3 2 4 2 2" xfId="5811"/>
    <cellStyle name="20% - Accent2 3 2 4 2 2 2" xfId="5812"/>
    <cellStyle name="20% - Accent2 3 2 4 2 3" xfId="5813"/>
    <cellStyle name="20% - Accent2 3 2 4 3" xfId="5814"/>
    <cellStyle name="20% - Accent2 3 2 4 3 2" xfId="5815"/>
    <cellStyle name="20% - Accent2 3 2 4 3 2 2" xfId="5816"/>
    <cellStyle name="20% - Accent2 3 2 4 3 3" xfId="5817"/>
    <cellStyle name="20% - Accent2 3 2 4 4" xfId="5818"/>
    <cellStyle name="20% - Accent2 3 2 4 4 2" xfId="5819"/>
    <cellStyle name="20% - Accent2 3 2 4 5" xfId="5820"/>
    <cellStyle name="20% - Accent2 3 2 5" xfId="5821"/>
    <cellStyle name="20% - Accent2 3 2 5 2" xfId="5822"/>
    <cellStyle name="20% - Accent2 3 2 5 2 2" xfId="5823"/>
    <cellStyle name="20% - Accent2 3 2 5 3" xfId="5824"/>
    <cellStyle name="20% - Accent2 3 2 6" xfId="5825"/>
    <cellStyle name="20% - Accent2 3 2 6 2" xfId="5826"/>
    <cellStyle name="20% - Accent2 3 2 6 2 2" xfId="5827"/>
    <cellStyle name="20% - Accent2 3 2 6 3" xfId="5828"/>
    <cellStyle name="20% - Accent2 3 2 7" xfId="5829"/>
    <cellStyle name="20% - Accent2 3 2 7 2" xfId="5830"/>
    <cellStyle name="20% - Accent2 3 2 7 2 2" xfId="5831"/>
    <cellStyle name="20% - Accent2 3 2 7 3" xfId="5832"/>
    <cellStyle name="20% - Accent2 3 2 8" xfId="5833"/>
    <cellStyle name="20% - Accent2 3 2 8 2" xfId="5834"/>
    <cellStyle name="20% - Accent2 3 2 9" xfId="5835"/>
    <cellStyle name="20% - Accent2 3 3" xfId="158"/>
    <cellStyle name="20% - Accent2 3 3 2" xfId="334"/>
    <cellStyle name="20% - Accent2 3 3 2 2" xfId="5838"/>
    <cellStyle name="20% - Accent2 3 3 2 2 2" xfId="5839"/>
    <cellStyle name="20% - Accent2 3 3 2 2 2 2" xfId="5840"/>
    <cellStyle name="20% - Accent2 3 3 2 2 2 2 2" xfId="5841"/>
    <cellStyle name="20% - Accent2 3 3 2 2 2 3" xfId="5842"/>
    <cellStyle name="20% - Accent2 3 3 2 2 3" xfId="5843"/>
    <cellStyle name="20% - Accent2 3 3 2 2 3 2" xfId="5844"/>
    <cellStyle name="20% - Accent2 3 3 2 2 3 2 2" xfId="5845"/>
    <cellStyle name="20% - Accent2 3 3 2 2 3 3" xfId="5846"/>
    <cellStyle name="20% - Accent2 3 3 2 2 4" xfId="5847"/>
    <cellStyle name="20% - Accent2 3 3 2 2 4 2" xfId="5848"/>
    <cellStyle name="20% - Accent2 3 3 2 2 5" xfId="5849"/>
    <cellStyle name="20% - Accent2 3 3 2 3" xfId="5850"/>
    <cellStyle name="20% - Accent2 3 3 2 3 2" xfId="5851"/>
    <cellStyle name="20% - Accent2 3 3 2 3 2 2" xfId="5852"/>
    <cellStyle name="20% - Accent2 3 3 2 3 3" xfId="5853"/>
    <cellStyle name="20% - Accent2 3 3 2 4" xfId="5854"/>
    <cellStyle name="20% - Accent2 3 3 2 4 2" xfId="5855"/>
    <cellStyle name="20% - Accent2 3 3 2 4 2 2" xfId="5856"/>
    <cellStyle name="20% - Accent2 3 3 2 4 3" xfId="5857"/>
    <cellStyle name="20% - Accent2 3 3 2 5" xfId="5858"/>
    <cellStyle name="20% - Accent2 3 3 2 5 2" xfId="5859"/>
    <cellStyle name="20% - Accent2 3 3 2 6" xfId="5860"/>
    <cellStyle name="20% - Accent2 3 3 2 7" xfId="5837"/>
    <cellStyle name="20% - Accent2 3 3 3" xfId="5861"/>
    <cellStyle name="20% - Accent2 3 3 3 2" xfId="5862"/>
    <cellStyle name="20% - Accent2 3 3 3 2 2" xfId="5863"/>
    <cellStyle name="20% - Accent2 3 3 3 2 2 2" xfId="5864"/>
    <cellStyle name="20% - Accent2 3 3 3 2 3" xfId="5865"/>
    <cellStyle name="20% - Accent2 3 3 3 3" xfId="5866"/>
    <cellStyle name="20% - Accent2 3 3 3 3 2" xfId="5867"/>
    <cellStyle name="20% - Accent2 3 3 3 3 2 2" xfId="5868"/>
    <cellStyle name="20% - Accent2 3 3 3 3 3" xfId="5869"/>
    <cellStyle name="20% - Accent2 3 3 3 4" xfId="5870"/>
    <cellStyle name="20% - Accent2 3 3 3 4 2" xfId="5871"/>
    <cellStyle name="20% - Accent2 3 3 3 5" xfId="5872"/>
    <cellStyle name="20% - Accent2 3 3 4" xfId="5873"/>
    <cellStyle name="20% - Accent2 3 3 4 2" xfId="5874"/>
    <cellStyle name="20% - Accent2 3 3 4 2 2" xfId="5875"/>
    <cellStyle name="20% - Accent2 3 3 4 3" xfId="5876"/>
    <cellStyle name="20% - Accent2 3 3 5" xfId="5877"/>
    <cellStyle name="20% - Accent2 3 3 5 2" xfId="5878"/>
    <cellStyle name="20% - Accent2 3 3 5 2 2" xfId="5879"/>
    <cellStyle name="20% - Accent2 3 3 5 3" xfId="5880"/>
    <cellStyle name="20% - Accent2 3 3 6" xfId="5881"/>
    <cellStyle name="20% - Accent2 3 3 6 2" xfId="5882"/>
    <cellStyle name="20% - Accent2 3 3 6 2 2" xfId="5883"/>
    <cellStyle name="20% - Accent2 3 3 6 3" xfId="5884"/>
    <cellStyle name="20% - Accent2 3 3 7" xfId="5885"/>
    <cellStyle name="20% - Accent2 3 3 7 2" xfId="5886"/>
    <cellStyle name="20% - Accent2 3 3 8" xfId="5887"/>
    <cellStyle name="20% - Accent2 3 3 9" xfId="5836"/>
    <cellStyle name="20% - Accent2 3 4" xfId="246"/>
    <cellStyle name="20% - Accent2 3 4 2" xfId="5889"/>
    <cellStyle name="20% - Accent2 3 4 2 2" xfId="5890"/>
    <cellStyle name="20% - Accent2 3 4 2 2 2" xfId="5891"/>
    <cellStyle name="20% - Accent2 3 4 2 2 2 2" xfId="5892"/>
    <cellStyle name="20% - Accent2 3 4 2 2 3" xfId="5893"/>
    <cellStyle name="20% - Accent2 3 4 2 3" xfId="5894"/>
    <cellStyle name="20% - Accent2 3 4 2 3 2" xfId="5895"/>
    <cellStyle name="20% - Accent2 3 4 2 3 2 2" xfId="5896"/>
    <cellStyle name="20% - Accent2 3 4 2 3 3" xfId="5897"/>
    <cellStyle name="20% - Accent2 3 4 2 4" xfId="5898"/>
    <cellStyle name="20% - Accent2 3 4 2 4 2" xfId="5899"/>
    <cellStyle name="20% - Accent2 3 4 2 5" xfId="5900"/>
    <cellStyle name="20% - Accent2 3 4 3" xfId="5901"/>
    <cellStyle name="20% - Accent2 3 4 3 2" xfId="5902"/>
    <cellStyle name="20% - Accent2 3 4 3 2 2" xfId="5903"/>
    <cellStyle name="20% - Accent2 3 4 3 3" xfId="5904"/>
    <cellStyle name="20% - Accent2 3 4 4" xfId="5905"/>
    <cellStyle name="20% - Accent2 3 4 4 2" xfId="5906"/>
    <cellStyle name="20% - Accent2 3 4 4 2 2" xfId="5907"/>
    <cellStyle name="20% - Accent2 3 4 4 3" xfId="5908"/>
    <cellStyle name="20% - Accent2 3 4 5" xfId="5909"/>
    <cellStyle name="20% - Accent2 3 4 5 2" xfId="5910"/>
    <cellStyle name="20% - Accent2 3 4 6" xfId="5911"/>
    <cellStyle name="20% - Accent2 3 4 7" xfId="5888"/>
    <cellStyle name="20% - Accent2 3 5" xfId="5912"/>
    <cellStyle name="20% - Accent2 3 5 2" xfId="5913"/>
    <cellStyle name="20% - Accent2 3 5 2 2" xfId="5914"/>
    <cellStyle name="20% - Accent2 3 5 2 2 2" xfId="5915"/>
    <cellStyle name="20% - Accent2 3 5 2 3" xfId="5916"/>
    <cellStyle name="20% - Accent2 3 5 3" xfId="5917"/>
    <cellStyle name="20% - Accent2 3 5 3 2" xfId="5918"/>
    <cellStyle name="20% - Accent2 3 5 3 2 2" xfId="5919"/>
    <cellStyle name="20% - Accent2 3 5 3 3" xfId="5920"/>
    <cellStyle name="20% - Accent2 3 5 4" xfId="5921"/>
    <cellStyle name="20% - Accent2 3 5 4 2" xfId="5922"/>
    <cellStyle name="20% - Accent2 3 5 5" xfId="5923"/>
    <cellStyle name="20% - Accent2 3 6" xfId="5924"/>
    <cellStyle name="20% - Accent2 3 6 2" xfId="5925"/>
    <cellStyle name="20% - Accent2 3 6 2 2" xfId="5926"/>
    <cellStyle name="20% - Accent2 3 6 3" xfId="5927"/>
    <cellStyle name="20% - Accent2 3 7" xfId="5928"/>
    <cellStyle name="20% - Accent2 3 7 2" xfId="5929"/>
    <cellStyle name="20% - Accent2 3 7 2 2" xfId="5930"/>
    <cellStyle name="20% - Accent2 3 7 3" xfId="5931"/>
    <cellStyle name="20% - Accent2 3 8" xfId="5932"/>
    <cellStyle name="20% - Accent2 3 8 2" xfId="5933"/>
    <cellStyle name="20% - Accent2 3 8 2 2" xfId="5934"/>
    <cellStyle name="20% - Accent2 3 8 3" xfId="5935"/>
    <cellStyle name="20% - Accent2 3 9" xfId="5936"/>
    <cellStyle name="20% - Accent2 3 9 2" xfId="5937"/>
    <cellStyle name="20% - Accent2 30" xfId="5938"/>
    <cellStyle name="20% - Accent2 30 2" xfId="5939"/>
    <cellStyle name="20% - Accent2 30 2 2" xfId="5940"/>
    <cellStyle name="20% - Accent2 30 3" xfId="5941"/>
    <cellStyle name="20% - Accent2 30 3 2" xfId="5942"/>
    <cellStyle name="20% - Accent2 30 4" xfId="5943"/>
    <cellStyle name="20% - Accent2 30 5" xfId="5944"/>
    <cellStyle name="20% - Accent2 31" xfId="5945"/>
    <cellStyle name="20% - Accent2 31 2" xfId="5946"/>
    <cellStyle name="20% - Accent2 31 2 2" xfId="5947"/>
    <cellStyle name="20% - Accent2 31 3" xfId="5948"/>
    <cellStyle name="20% - Accent2 31 3 2" xfId="5949"/>
    <cellStyle name="20% - Accent2 31 4" xfId="5950"/>
    <cellStyle name="20% - Accent2 31 5" xfId="5951"/>
    <cellStyle name="20% - Accent2 32" xfId="5952"/>
    <cellStyle name="20% - Accent2 32 2" xfId="5953"/>
    <cellStyle name="20% - Accent2 32 2 2" xfId="5954"/>
    <cellStyle name="20% - Accent2 32 3" xfId="5955"/>
    <cellStyle name="20% - Accent2 32 3 2" xfId="5956"/>
    <cellStyle name="20% - Accent2 32 4" xfId="5957"/>
    <cellStyle name="20% - Accent2 32 5" xfId="5958"/>
    <cellStyle name="20% - Accent2 33" xfId="5959"/>
    <cellStyle name="20% - Accent2 33 2" xfId="5960"/>
    <cellStyle name="20% - Accent2 33 2 2" xfId="5961"/>
    <cellStyle name="20% - Accent2 33 3" xfId="5962"/>
    <cellStyle name="20% - Accent2 33 3 2" xfId="5963"/>
    <cellStyle name="20% - Accent2 33 4" xfId="5964"/>
    <cellStyle name="20% - Accent2 33 5" xfId="5965"/>
    <cellStyle name="20% - Accent2 34" xfId="5966"/>
    <cellStyle name="20% - Accent2 34 2" xfId="5967"/>
    <cellStyle name="20% - Accent2 34 2 2" xfId="5968"/>
    <cellStyle name="20% - Accent2 34 3" xfId="5969"/>
    <cellStyle name="20% - Accent2 34 3 2" xfId="5970"/>
    <cellStyle name="20% - Accent2 34 4" xfId="5971"/>
    <cellStyle name="20% - Accent2 34 5" xfId="5972"/>
    <cellStyle name="20% - Accent2 35" xfId="5973"/>
    <cellStyle name="20% - Accent2 35 2" xfId="5974"/>
    <cellStyle name="20% - Accent2 35 2 2" xfId="5975"/>
    <cellStyle name="20% - Accent2 35 3" xfId="5976"/>
    <cellStyle name="20% - Accent2 35 3 2" xfId="5977"/>
    <cellStyle name="20% - Accent2 35 4" xfId="5978"/>
    <cellStyle name="20% - Accent2 35 5" xfId="5979"/>
    <cellStyle name="20% - Accent2 36" xfId="5980"/>
    <cellStyle name="20% - Accent2 36 2" xfId="5981"/>
    <cellStyle name="20% - Accent2 36 2 2" xfId="5982"/>
    <cellStyle name="20% - Accent2 36 3" xfId="5983"/>
    <cellStyle name="20% - Accent2 36 3 2" xfId="5984"/>
    <cellStyle name="20% - Accent2 36 4" xfId="5985"/>
    <cellStyle name="20% - Accent2 36 5" xfId="5986"/>
    <cellStyle name="20% - Accent2 37" xfId="5987"/>
    <cellStyle name="20% - Accent2 37 2" xfId="5988"/>
    <cellStyle name="20% - Accent2 37 2 2" xfId="5989"/>
    <cellStyle name="20% - Accent2 37 3" xfId="5990"/>
    <cellStyle name="20% - Accent2 37 3 2" xfId="5991"/>
    <cellStyle name="20% - Accent2 37 4" xfId="5992"/>
    <cellStyle name="20% - Accent2 37 5" xfId="5993"/>
    <cellStyle name="20% - Accent2 38" xfId="5994"/>
    <cellStyle name="20% - Accent2 38 2" xfId="5995"/>
    <cellStyle name="20% - Accent2 38 2 2" xfId="5996"/>
    <cellStyle name="20% - Accent2 38 3" xfId="5997"/>
    <cellStyle name="20% - Accent2 38 3 2" xfId="5998"/>
    <cellStyle name="20% - Accent2 38 4" xfId="5999"/>
    <cellStyle name="20% - Accent2 38 5" xfId="6000"/>
    <cellStyle name="20% - Accent2 39" xfId="6001"/>
    <cellStyle name="20% - Accent2 39 2" xfId="6002"/>
    <cellStyle name="20% - Accent2 39 2 2" xfId="6003"/>
    <cellStyle name="20% - Accent2 39 3" xfId="6004"/>
    <cellStyle name="20% - Accent2 39 3 2" xfId="6005"/>
    <cellStyle name="20% - Accent2 39 4" xfId="6006"/>
    <cellStyle name="20% - Accent2 39 5" xfId="6007"/>
    <cellStyle name="20% - Accent2 4" xfId="84"/>
    <cellStyle name="20% - Accent2 4 10" xfId="6009"/>
    <cellStyle name="20% - Accent2 4 10 2" xfId="6010"/>
    <cellStyle name="20% - Accent2 4 11" xfId="6011"/>
    <cellStyle name="20% - Accent2 4 12" xfId="6008"/>
    <cellStyle name="20% - Accent2 4 2" xfId="173"/>
    <cellStyle name="20% - Accent2 4 2 10" xfId="6012"/>
    <cellStyle name="20% - Accent2 4 2 2" xfId="349"/>
    <cellStyle name="20% - Accent2 4 2 2 2" xfId="6014"/>
    <cellStyle name="20% - Accent2 4 2 2 2 2" xfId="6015"/>
    <cellStyle name="20% - Accent2 4 2 2 2 2 2" xfId="6016"/>
    <cellStyle name="20% - Accent2 4 2 2 2 2 2 2" xfId="6017"/>
    <cellStyle name="20% - Accent2 4 2 2 2 2 2 2 2" xfId="6018"/>
    <cellStyle name="20% - Accent2 4 2 2 2 2 2 3" xfId="6019"/>
    <cellStyle name="20% - Accent2 4 2 2 2 2 3" xfId="6020"/>
    <cellStyle name="20% - Accent2 4 2 2 2 2 3 2" xfId="6021"/>
    <cellStyle name="20% - Accent2 4 2 2 2 2 3 2 2" xfId="6022"/>
    <cellStyle name="20% - Accent2 4 2 2 2 2 3 3" xfId="6023"/>
    <cellStyle name="20% - Accent2 4 2 2 2 2 4" xfId="6024"/>
    <cellStyle name="20% - Accent2 4 2 2 2 2 4 2" xfId="6025"/>
    <cellStyle name="20% - Accent2 4 2 2 2 2 5" xfId="6026"/>
    <cellStyle name="20% - Accent2 4 2 2 2 3" xfId="6027"/>
    <cellStyle name="20% - Accent2 4 2 2 2 3 2" xfId="6028"/>
    <cellStyle name="20% - Accent2 4 2 2 2 3 2 2" xfId="6029"/>
    <cellStyle name="20% - Accent2 4 2 2 2 3 3" xfId="6030"/>
    <cellStyle name="20% - Accent2 4 2 2 2 4" xfId="6031"/>
    <cellStyle name="20% - Accent2 4 2 2 2 4 2" xfId="6032"/>
    <cellStyle name="20% - Accent2 4 2 2 2 4 2 2" xfId="6033"/>
    <cellStyle name="20% - Accent2 4 2 2 2 4 3" xfId="6034"/>
    <cellStyle name="20% - Accent2 4 2 2 2 5" xfId="6035"/>
    <cellStyle name="20% - Accent2 4 2 2 2 5 2" xfId="6036"/>
    <cellStyle name="20% - Accent2 4 2 2 2 6" xfId="6037"/>
    <cellStyle name="20% - Accent2 4 2 2 3" xfId="6038"/>
    <cellStyle name="20% - Accent2 4 2 2 3 2" xfId="6039"/>
    <cellStyle name="20% - Accent2 4 2 2 3 2 2" xfId="6040"/>
    <cellStyle name="20% - Accent2 4 2 2 3 2 2 2" xfId="6041"/>
    <cellStyle name="20% - Accent2 4 2 2 3 2 3" xfId="6042"/>
    <cellStyle name="20% - Accent2 4 2 2 3 3" xfId="6043"/>
    <cellStyle name="20% - Accent2 4 2 2 3 3 2" xfId="6044"/>
    <cellStyle name="20% - Accent2 4 2 2 3 3 2 2" xfId="6045"/>
    <cellStyle name="20% - Accent2 4 2 2 3 3 3" xfId="6046"/>
    <cellStyle name="20% - Accent2 4 2 2 3 4" xfId="6047"/>
    <cellStyle name="20% - Accent2 4 2 2 3 4 2" xfId="6048"/>
    <cellStyle name="20% - Accent2 4 2 2 3 5" xfId="6049"/>
    <cellStyle name="20% - Accent2 4 2 2 4" xfId="6050"/>
    <cellStyle name="20% - Accent2 4 2 2 4 2" xfId="6051"/>
    <cellStyle name="20% - Accent2 4 2 2 4 2 2" xfId="6052"/>
    <cellStyle name="20% - Accent2 4 2 2 4 3" xfId="6053"/>
    <cellStyle name="20% - Accent2 4 2 2 5" xfId="6054"/>
    <cellStyle name="20% - Accent2 4 2 2 5 2" xfId="6055"/>
    <cellStyle name="20% - Accent2 4 2 2 5 2 2" xfId="6056"/>
    <cellStyle name="20% - Accent2 4 2 2 5 3" xfId="6057"/>
    <cellStyle name="20% - Accent2 4 2 2 6" xfId="6058"/>
    <cellStyle name="20% - Accent2 4 2 2 6 2" xfId="6059"/>
    <cellStyle name="20% - Accent2 4 2 2 6 2 2" xfId="6060"/>
    <cellStyle name="20% - Accent2 4 2 2 6 3" xfId="6061"/>
    <cellStyle name="20% - Accent2 4 2 2 7" xfId="6062"/>
    <cellStyle name="20% - Accent2 4 2 2 7 2" xfId="6063"/>
    <cellStyle name="20% - Accent2 4 2 2 8" xfId="6064"/>
    <cellStyle name="20% - Accent2 4 2 2 9" xfId="6013"/>
    <cellStyle name="20% - Accent2 4 2 3" xfId="6065"/>
    <cellStyle name="20% - Accent2 4 2 3 2" xfId="6066"/>
    <cellStyle name="20% - Accent2 4 2 3 2 2" xfId="6067"/>
    <cellStyle name="20% - Accent2 4 2 3 2 2 2" xfId="6068"/>
    <cellStyle name="20% - Accent2 4 2 3 2 2 2 2" xfId="6069"/>
    <cellStyle name="20% - Accent2 4 2 3 2 2 3" xfId="6070"/>
    <cellStyle name="20% - Accent2 4 2 3 2 3" xfId="6071"/>
    <cellStyle name="20% - Accent2 4 2 3 2 3 2" xfId="6072"/>
    <cellStyle name="20% - Accent2 4 2 3 2 3 2 2" xfId="6073"/>
    <cellStyle name="20% - Accent2 4 2 3 2 3 3" xfId="6074"/>
    <cellStyle name="20% - Accent2 4 2 3 2 4" xfId="6075"/>
    <cellStyle name="20% - Accent2 4 2 3 2 4 2" xfId="6076"/>
    <cellStyle name="20% - Accent2 4 2 3 2 5" xfId="6077"/>
    <cellStyle name="20% - Accent2 4 2 3 3" xfId="6078"/>
    <cellStyle name="20% - Accent2 4 2 3 3 2" xfId="6079"/>
    <cellStyle name="20% - Accent2 4 2 3 3 2 2" xfId="6080"/>
    <cellStyle name="20% - Accent2 4 2 3 3 3" xfId="6081"/>
    <cellStyle name="20% - Accent2 4 2 3 4" xfId="6082"/>
    <cellStyle name="20% - Accent2 4 2 3 4 2" xfId="6083"/>
    <cellStyle name="20% - Accent2 4 2 3 4 2 2" xfId="6084"/>
    <cellStyle name="20% - Accent2 4 2 3 4 3" xfId="6085"/>
    <cellStyle name="20% - Accent2 4 2 3 5" xfId="6086"/>
    <cellStyle name="20% - Accent2 4 2 3 5 2" xfId="6087"/>
    <cellStyle name="20% - Accent2 4 2 3 6" xfId="6088"/>
    <cellStyle name="20% - Accent2 4 2 4" xfId="6089"/>
    <cellStyle name="20% - Accent2 4 2 4 2" xfId="6090"/>
    <cellStyle name="20% - Accent2 4 2 4 2 2" xfId="6091"/>
    <cellStyle name="20% - Accent2 4 2 4 2 2 2" xfId="6092"/>
    <cellStyle name="20% - Accent2 4 2 4 2 3" xfId="6093"/>
    <cellStyle name="20% - Accent2 4 2 4 3" xfId="6094"/>
    <cellStyle name="20% - Accent2 4 2 4 3 2" xfId="6095"/>
    <cellStyle name="20% - Accent2 4 2 4 3 2 2" xfId="6096"/>
    <cellStyle name="20% - Accent2 4 2 4 3 3" xfId="6097"/>
    <cellStyle name="20% - Accent2 4 2 4 4" xfId="6098"/>
    <cellStyle name="20% - Accent2 4 2 4 4 2" xfId="6099"/>
    <cellStyle name="20% - Accent2 4 2 4 5" xfId="6100"/>
    <cellStyle name="20% - Accent2 4 2 5" xfId="6101"/>
    <cellStyle name="20% - Accent2 4 2 5 2" xfId="6102"/>
    <cellStyle name="20% - Accent2 4 2 5 2 2" xfId="6103"/>
    <cellStyle name="20% - Accent2 4 2 5 3" xfId="6104"/>
    <cellStyle name="20% - Accent2 4 2 6" xfId="6105"/>
    <cellStyle name="20% - Accent2 4 2 6 2" xfId="6106"/>
    <cellStyle name="20% - Accent2 4 2 6 2 2" xfId="6107"/>
    <cellStyle name="20% - Accent2 4 2 6 3" xfId="6108"/>
    <cellStyle name="20% - Accent2 4 2 7" xfId="6109"/>
    <cellStyle name="20% - Accent2 4 2 7 2" xfId="6110"/>
    <cellStyle name="20% - Accent2 4 2 7 2 2" xfId="6111"/>
    <cellStyle name="20% - Accent2 4 2 7 3" xfId="6112"/>
    <cellStyle name="20% - Accent2 4 2 8" xfId="6113"/>
    <cellStyle name="20% - Accent2 4 2 8 2" xfId="6114"/>
    <cellStyle name="20% - Accent2 4 2 9" xfId="6115"/>
    <cellStyle name="20% - Accent2 4 3" xfId="261"/>
    <cellStyle name="20% - Accent2 4 3 2" xfId="6117"/>
    <cellStyle name="20% - Accent2 4 3 2 2" xfId="6118"/>
    <cellStyle name="20% - Accent2 4 3 2 2 2" xfId="6119"/>
    <cellStyle name="20% - Accent2 4 3 2 2 2 2" xfId="6120"/>
    <cellStyle name="20% - Accent2 4 3 2 2 2 2 2" xfId="6121"/>
    <cellStyle name="20% - Accent2 4 3 2 2 2 3" xfId="6122"/>
    <cellStyle name="20% - Accent2 4 3 2 2 3" xfId="6123"/>
    <cellStyle name="20% - Accent2 4 3 2 2 3 2" xfId="6124"/>
    <cellStyle name="20% - Accent2 4 3 2 2 3 2 2" xfId="6125"/>
    <cellStyle name="20% - Accent2 4 3 2 2 3 3" xfId="6126"/>
    <cellStyle name="20% - Accent2 4 3 2 2 4" xfId="6127"/>
    <cellStyle name="20% - Accent2 4 3 2 2 4 2" xfId="6128"/>
    <cellStyle name="20% - Accent2 4 3 2 2 5" xfId="6129"/>
    <cellStyle name="20% - Accent2 4 3 2 3" xfId="6130"/>
    <cellStyle name="20% - Accent2 4 3 2 3 2" xfId="6131"/>
    <cellStyle name="20% - Accent2 4 3 2 3 2 2" xfId="6132"/>
    <cellStyle name="20% - Accent2 4 3 2 3 3" xfId="6133"/>
    <cellStyle name="20% - Accent2 4 3 2 4" xfId="6134"/>
    <cellStyle name="20% - Accent2 4 3 2 4 2" xfId="6135"/>
    <cellStyle name="20% - Accent2 4 3 2 4 2 2" xfId="6136"/>
    <cellStyle name="20% - Accent2 4 3 2 4 3" xfId="6137"/>
    <cellStyle name="20% - Accent2 4 3 2 5" xfId="6138"/>
    <cellStyle name="20% - Accent2 4 3 2 5 2" xfId="6139"/>
    <cellStyle name="20% - Accent2 4 3 2 6" xfId="6140"/>
    <cellStyle name="20% - Accent2 4 3 3" xfId="6141"/>
    <cellStyle name="20% - Accent2 4 3 3 2" xfId="6142"/>
    <cellStyle name="20% - Accent2 4 3 3 2 2" xfId="6143"/>
    <cellStyle name="20% - Accent2 4 3 3 2 2 2" xfId="6144"/>
    <cellStyle name="20% - Accent2 4 3 3 2 3" xfId="6145"/>
    <cellStyle name="20% - Accent2 4 3 3 3" xfId="6146"/>
    <cellStyle name="20% - Accent2 4 3 3 3 2" xfId="6147"/>
    <cellStyle name="20% - Accent2 4 3 3 3 2 2" xfId="6148"/>
    <cellStyle name="20% - Accent2 4 3 3 3 3" xfId="6149"/>
    <cellStyle name="20% - Accent2 4 3 3 4" xfId="6150"/>
    <cellStyle name="20% - Accent2 4 3 3 4 2" xfId="6151"/>
    <cellStyle name="20% - Accent2 4 3 3 5" xfId="6152"/>
    <cellStyle name="20% - Accent2 4 3 4" xfId="6153"/>
    <cellStyle name="20% - Accent2 4 3 4 2" xfId="6154"/>
    <cellStyle name="20% - Accent2 4 3 4 2 2" xfId="6155"/>
    <cellStyle name="20% - Accent2 4 3 4 3" xfId="6156"/>
    <cellStyle name="20% - Accent2 4 3 5" xfId="6157"/>
    <cellStyle name="20% - Accent2 4 3 5 2" xfId="6158"/>
    <cellStyle name="20% - Accent2 4 3 5 2 2" xfId="6159"/>
    <cellStyle name="20% - Accent2 4 3 5 3" xfId="6160"/>
    <cellStyle name="20% - Accent2 4 3 6" xfId="6161"/>
    <cellStyle name="20% - Accent2 4 3 6 2" xfId="6162"/>
    <cellStyle name="20% - Accent2 4 3 6 2 2" xfId="6163"/>
    <cellStyle name="20% - Accent2 4 3 6 3" xfId="6164"/>
    <cellStyle name="20% - Accent2 4 3 7" xfId="6165"/>
    <cellStyle name="20% - Accent2 4 3 7 2" xfId="6166"/>
    <cellStyle name="20% - Accent2 4 3 8" xfId="6167"/>
    <cellStyle name="20% - Accent2 4 3 9" xfId="6116"/>
    <cellStyle name="20% - Accent2 4 4" xfId="6168"/>
    <cellStyle name="20% - Accent2 4 4 2" xfId="6169"/>
    <cellStyle name="20% - Accent2 4 4 2 2" xfId="6170"/>
    <cellStyle name="20% - Accent2 4 4 2 2 2" xfId="6171"/>
    <cellStyle name="20% - Accent2 4 4 2 2 2 2" xfId="6172"/>
    <cellStyle name="20% - Accent2 4 4 2 2 3" xfId="6173"/>
    <cellStyle name="20% - Accent2 4 4 2 3" xfId="6174"/>
    <cellStyle name="20% - Accent2 4 4 2 3 2" xfId="6175"/>
    <cellStyle name="20% - Accent2 4 4 2 3 2 2" xfId="6176"/>
    <cellStyle name="20% - Accent2 4 4 2 3 3" xfId="6177"/>
    <cellStyle name="20% - Accent2 4 4 2 4" xfId="6178"/>
    <cellStyle name="20% - Accent2 4 4 2 4 2" xfId="6179"/>
    <cellStyle name="20% - Accent2 4 4 2 5" xfId="6180"/>
    <cellStyle name="20% - Accent2 4 4 3" xfId="6181"/>
    <cellStyle name="20% - Accent2 4 4 3 2" xfId="6182"/>
    <cellStyle name="20% - Accent2 4 4 3 2 2" xfId="6183"/>
    <cellStyle name="20% - Accent2 4 4 3 3" xfId="6184"/>
    <cellStyle name="20% - Accent2 4 4 4" xfId="6185"/>
    <cellStyle name="20% - Accent2 4 4 4 2" xfId="6186"/>
    <cellStyle name="20% - Accent2 4 4 4 2 2" xfId="6187"/>
    <cellStyle name="20% - Accent2 4 4 4 3" xfId="6188"/>
    <cellStyle name="20% - Accent2 4 4 5" xfId="6189"/>
    <cellStyle name="20% - Accent2 4 4 5 2" xfId="6190"/>
    <cellStyle name="20% - Accent2 4 4 6" xfId="6191"/>
    <cellStyle name="20% - Accent2 4 5" xfId="6192"/>
    <cellStyle name="20% - Accent2 4 5 2" xfId="6193"/>
    <cellStyle name="20% - Accent2 4 5 2 2" xfId="6194"/>
    <cellStyle name="20% - Accent2 4 5 2 2 2" xfId="6195"/>
    <cellStyle name="20% - Accent2 4 5 2 3" xfId="6196"/>
    <cellStyle name="20% - Accent2 4 5 3" xfId="6197"/>
    <cellStyle name="20% - Accent2 4 5 3 2" xfId="6198"/>
    <cellStyle name="20% - Accent2 4 5 3 2 2" xfId="6199"/>
    <cellStyle name="20% - Accent2 4 5 3 3" xfId="6200"/>
    <cellStyle name="20% - Accent2 4 5 4" xfId="6201"/>
    <cellStyle name="20% - Accent2 4 5 4 2" xfId="6202"/>
    <cellStyle name="20% - Accent2 4 5 5" xfId="6203"/>
    <cellStyle name="20% - Accent2 4 6" xfId="6204"/>
    <cellStyle name="20% - Accent2 4 6 2" xfId="6205"/>
    <cellStyle name="20% - Accent2 4 6 2 2" xfId="6206"/>
    <cellStyle name="20% - Accent2 4 6 3" xfId="6207"/>
    <cellStyle name="20% - Accent2 4 7" xfId="6208"/>
    <cellStyle name="20% - Accent2 4 7 2" xfId="6209"/>
    <cellStyle name="20% - Accent2 4 7 2 2" xfId="6210"/>
    <cellStyle name="20% - Accent2 4 7 3" xfId="6211"/>
    <cellStyle name="20% - Accent2 4 8" xfId="6212"/>
    <cellStyle name="20% - Accent2 4 8 2" xfId="6213"/>
    <cellStyle name="20% - Accent2 4 8 2 2" xfId="6214"/>
    <cellStyle name="20% - Accent2 4 8 3" xfId="6215"/>
    <cellStyle name="20% - Accent2 4 9" xfId="6216"/>
    <cellStyle name="20% - Accent2 4 9 2" xfId="6217"/>
    <cellStyle name="20% - Accent2 40" xfId="6218"/>
    <cellStyle name="20% - Accent2 40 2" xfId="6219"/>
    <cellStyle name="20% - Accent2 40 2 2" xfId="6220"/>
    <cellStyle name="20% - Accent2 40 3" xfId="6221"/>
    <cellStyle name="20% - Accent2 40 3 2" xfId="6222"/>
    <cellStyle name="20% - Accent2 40 4" xfId="6223"/>
    <cellStyle name="20% - Accent2 40 5" xfId="6224"/>
    <cellStyle name="20% - Accent2 41" xfId="6225"/>
    <cellStyle name="20% - Accent2 41 2" xfId="6226"/>
    <cellStyle name="20% - Accent2 41 2 2" xfId="6227"/>
    <cellStyle name="20% - Accent2 41 3" xfId="6228"/>
    <cellStyle name="20% - Accent2 41 3 2" xfId="6229"/>
    <cellStyle name="20% - Accent2 41 4" xfId="6230"/>
    <cellStyle name="20% - Accent2 41 5" xfId="6231"/>
    <cellStyle name="20% - Accent2 42" xfId="6232"/>
    <cellStyle name="20% - Accent2 42 2" xfId="6233"/>
    <cellStyle name="20% - Accent2 42 2 2" xfId="6234"/>
    <cellStyle name="20% - Accent2 42 3" xfId="6235"/>
    <cellStyle name="20% - Accent2 42 3 2" xfId="6236"/>
    <cellStyle name="20% - Accent2 42 4" xfId="6237"/>
    <cellStyle name="20% - Accent2 42 5" xfId="6238"/>
    <cellStyle name="20% - Accent2 43" xfId="6239"/>
    <cellStyle name="20% - Accent2 43 2" xfId="6240"/>
    <cellStyle name="20% - Accent2 43 2 2" xfId="6241"/>
    <cellStyle name="20% - Accent2 43 3" xfId="6242"/>
    <cellStyle name="20% - Accent2 43 3 2" xfId="6243"/>
    <cellStyle name="20% - Accent2 43 4" xfId="6244"/>
    <cellStyle name="20% - Accent2 44" xfId="6245"/>
    <cellStyle name="20% - Accent2 44 2" xfId="6246"/>
    <cellStyle name="20% - Accent2 44 2 2" xfId="6247"/>
    <cellStyle name="20% - Accent2 44 3" xfId="6248"/>
    <cellStyle name="20% - Accent2 44 3 2" xfId="6249"/>
    <cellStyle name="20% - Accent2 44 4" xfId="6250"/>
    <cellStyle name="20% - Accent2 45" xfId="6251"/>
    <cellStyle name="20% - Accent2 45 2" xfId="6252"/>
    <cellStyle name="20% - Accent2 45 2 2" xfId="6253"/>
    <cellStyle name="20% - Accent2 45 3" xfId="6254"/>
    <cellStyle name="20% - Accent2 45 3 2" xfId="6255"/>
    <cellStyle name="20% - Accent2 45 4" xfId="6256"/>
    <cellStyle name="20% - Accent2 46" xfId="6257"/>
    <cellStyle name="20% - Accent2 46 2" xfId="6258"/>
    <cellStyle name="20% - Accent2 46 2 2" xfId="6259"/>
    <cellStyle name="20% - Accent2 46 3" xfId="6260"/>
    <cellStyle name="20% - Accent2 46 3 2" xfId="6261"/>
    <cellStyle name="20% - Accent2 46 4" xfId="6262"/>
    <cellStyle name="20% - Accent2 47" xfId="6263"/>
    <cellStyle name="20% - Accent2 47 2" xfId="6264"/>
    <cellStyle name="20% - Accent2 47 2 2" xfId="6265"/>
    <cellStyle name="20% - Accent2 47 3" xfId="6266"/>
    <cellStyle name="20% - Accent2 47 3 2" xfId="6267"/>
    <cellStyle name="20% - Accent2 47 4" xfId="6268"/>
    <cellStyle name="20% - Accent2 48" xfId="6269"/>
    <cellStyle name="20% - Accent2 48 2" xfId="6270"/>
    <cellStyle name="20% - Accent2 48 2 2" xfId="6271"/>
    <cellStyle name="20% - Accent2 48 3" xfId="6272"/>
    <cellStyle name="20% - Accent2 48 3 2" xfId="6273"/>
    <cellStyle name="20% - Accent2 48 4" xfId="6274"/>
    <cellStyle name="20% - Accent2 49" xfId="6275"/>
    <cellStyle name="20% - Accent2 49 2" xfId="6276"/>
    <cellStyle name="20% - Accent2 49 2 2" xfId="6277"/>
    <cellStyle name="20% - Accent2 49 3" xfId="6278"/>
    <cellStyle name="20% - Accent2 49 3 2" xfId="6279"/>
    <cellStyle name="20% - Accent2 49 4" xfId="6280"/>
    <cellStyle name="20% - Accent2 5" xfId="129"/>
    <cellStyle name="20% - Accent2 5 10" xfId="6282"/>
    <cellStyle name="20% - Accent2 5 10 2" xfId="6283"/>
    <cellStyle name="20% - Accent2 5 11" xfId="6284"/>
    <cellStyle name="20% - Accent2 5 12" xfId="6281"/>
    <cellStyle name="20% - Accent2 5 2" xfId="305"/>
    <cellStyle name="20% - Accent2 5 2 10" xfId="6285"/>
    <cellStyle name="20% - Accent2 5 2 2" xfId="6286"/>
    <cellStyle name="20% - Accent2 5 2 2 2" xfId="6287"/>
    <cellStyle name="20% - Accent2 5 2 2 2 2" xfId="6288"/>
    <cellStyle name="20% - Accent2 5 2 2 2 2 2" xfId="6289"/>
    <cellStyle name="20% - Accent2 5 2 2 2 2 2 2" xfId="6290"/>
    <cellStyle name="20% - Accent2 5 2 2 2 2 2 2 2" xfId="6291"/>
    <cellStyle name="20% - Accent2 5 2 2 2 2 2 3" xfId="6292"/>
    <cellStyle name="20% - Accent2 5 2 2 2 2 3" xfId="6293"/>
    <cellStyle name="20% - Accent2 5 2 2 2 2 3 2" xfId="6294"/>
    <cellStyle name="20% - Accent2 5 2 2 2 2 3 2 2" xfId="6295"/>
    <cellStyle name="20% - Accent2 5 2 2 2 2 3 3" xfId="6296"/>
    <cellStyle name="20% - Accent2 5 2 2 2 2 4" xfId="6297"/>
    <cellStyle name="20% - Accent2 5 2 2 2 2 4 2" xfId="6298"/>
    <cellStyle name="20% - Accent2 5 2 2 2 2 5" xfId="6299"/>
    <cellStyle name="20% - Accent2 5 2 2 2 3" xfId="6300"/>
    <cellStyle name="20% - Accent2 5 2 2 2 3 2" xfId="6301"/>
    <cellStyle name="20% - Accent2 5 2 2 2 3 2 2" xfId="6302"/>
    <cellStyle name="20% - Accent2 5 2 2 2 3 3" xfId="6303"/>
    <cellStyle name="20% - Accent2 5 2 2 2 4" xfId="6304"/>
    <cellStyle name="20% - Accent2 5 2 2 2 4 2" xfId="6305"/>
    <cellStyle name="20% - Accent2 5 2 2 2 4 2 2" xfId="6306"/>
    <cellStyle name="20% - Accent2 5 2 2 2 4 3" xfId="6307"/>
    <cellStyle name="20% - Accent2 5 2 2 2 5" xfId="6308"/>
    <cellStyle name="20% - Accent2 5 2 2 2 5 2" xfId="6309"/>
    <cellStyle name="20% - Accent2 5 2 2 2 6" xfId="6310"/>
    <cellStyle name="20% - Accent2 5 2 2 3" xfId="6311"/>
    <cellStyle name="20% - Accent2 5 2 2 3 2" xfId="6312"/>
    <cellStyle name="20% - Accent2 5 2 2 3 2 2" xfId="6313"/>
    <cellStyle name="20% - Accent2 5 2 2 3 2 2 2" xfId="6314"/>
    <cellStyle name="20% - Accent2 5 2 2 3 2 3" xfId="6315"/>
    <cellStyle name="20% - Accent2 5 2 2 3 3" xfId="6316"/>
    <cellStyle name="20% - Accent2 5 2 2 3 3 2" xfId="6317"/>
    <cellStyle name="20% - Accent2 5 2 2 3 3 2 2" xfId="6318"/>
    <cellStyle name="20% - Accent2 5 2 2 3 3 3" xfId="6319"/>
    <cellStyle name="20% - Accent2 5 2 2 3 4" xfId="6320"/>
    <cellStyle name="20% - Accent2 5 2 2 3 4 2" xfId="6321"/>
    <cellStyle name="20% - Accent2 5 2 2 3 5" xfId="6322"/>
    <cellStyle name="20% - Accent2 5 2 2 4" xfId="6323"/>
    <cellStyle name="20% - Accent2 5 2 2 4 2" xfId="6324"/>
    <cellStyle name="20% - Accent2 5 2 2 4 2 2" xfId="6325"/>
    <cellStyle name="20% - Accent2 5 2 2 4 3" xfId="6326"/>
    <cellStyle name="20% - Accent2 5 2 2 5" xfId="6327"/>
    <cellStyle name="20% - Accent2 5 2 2 5 2" xfId="6328"/>
    <cellStyle name="20% - Accent2 5 2 2 5 2 2" xfId="6329"/>
    <cellStyle name="20% - Accent2 5 2 2 5 3" xfId="6330"/>
    <cellStyle name="20% - Accent2 5 2 2 6" xfId="6331"/>
    <cellStyle name="20% - Accent2 5 2 2 6 2" xfId="6332"/>
    <cellStyle name="20% - Accent2 5 2 2 6 2 2" xfId="6333"/>
    <cellStyle name="20% - Accent2 5 2 2 6 3" xfId="6334"/>
    <cellStyle name="20% - Accent2 5 2 2 7" xfId="6335"/>
    <cellStyle name="20% - Accent2 5 2 2 7 2" xfId="6336"/>
    <cellStyle name="20% - Accent2 5 2 2 8" xfId="6337"/>
    <cellStyle name="20% - Accent2 5 2 3" xfId="6338"/>
    <cellStyle name="20% - Accent2 5 2 3 2" xfId="6339"/>
    <cellStyle name="20% - Accent2 5 2 3 2 2" xfId="6340"/>
    <cellStyle name="20% - Accent2 5 2 3 2 2 2" xfId="6341"/>
    <cellStyle name="20% - Accent2 5 2 3 2 2 2 2" xfId="6342"/>
    <cellStyle name="20% - Accent2 5 2 3 2 2 3" xfId="6343"/>
    <cellStyle name="20% - Accent2 5 2 3 2 3" xfId="6344"/>
    <cellStyle name="20% - Accent2 5 2 3 2 3 2" xfId="6345"/>
    <cellStyle name="20% - Accent2 5 2 3 2 3 2 2" xfId="6346"/>
    <cellStyle name="20% - Accent2 5 2 3 2 3 3" xfId="6347"/>
    <cellStyle name="20% - Accent2 5 2 3 2 4" xfId="6348"/>
    <cellStyle name="20% - Accent2 5 2 3 2 4 2" xfId="6349"/>
    <cellStyle name="20% - Accent2 5 2 3 2 5" xfId="6350"/>
    <cellStyle name="20% - Accent2 5 2 3 3" xfId="6351"/>
    <cellStyle name="20% - Accent2 5 2 3 3 2" xfId="6352"/>
    <cellStyle name="20% - Accent2 5 2 3 3 2 2" xfId="6353"/>
    <cellStyle name="20% - Accent2 5 2 3 3 3" xfId="6354"/>
    <cellStyle name="20% - Accent2 5 2 3 4" xfId="6355"/>
    <cellStyle name="20% - Accent2 5 2 3 4 2" xfId="6356"/>
    <cellStyle name="20% - Accent2 5 2 3 4 2 2" xfId="6357"/>
    <cellStyle name="20% - Accent2 5 2 3 4 3" xfId="6358"/>
    <cellStyle name="20% - Accent2 5 2 3 5" xfId="6359"/>
    <cellStyle name="20% - Accent2 5 2 3 5 2" xfId="6360"/>
    <cellStyle name="20% - Accent2 5 2 3 6" xfId="6361"/>
    <cellStyle name="20% - Accent2 5 2 4" xfId="6362"/>
    <cellStyle name="20% - Accent2 5 2 4 2" xfId="6363"/>
    <cellStyle name="20% - Accent2 5 2 4 2 2" xfId="6364"/>
    <cellStyle name="20% - Accent2 5 2 4 2 2 2" xfId="6365"/>
    <cellStyle name="20% - Accent2 5 2 4 2 3" xfId="6366"/>
    <cellStyle name="20% - Accent2 5 2 4 3" xfId="6367"/>
    <cellStyle name="20% - Accent2 5 2 4 3 2" xfId="6368"/>
    <cellStyle name="20% - Accent2 5 2 4 3 2 2" xfId="6369"/>
    <cellStyle name="20% - Accent2 5 2 4 3 3" xfId="6370"/>
    <cellStyle name="20% - Accent2 5 2 4 4" xfId="6371"/>
    <cellStyle name="20% - Accent2 5 2 4 4 2" xfId="6372"/>
    <cellStyle name="20% - Accent2 5 2 4 5" xfId="6373"/>
    <cellStyle name="20% - Accent2 5 2 5" xfId="6374"/>
    <cellStyle name="20% - Accent2 5 2 5 2" xfId="6375"/>
    <cellStyle name="20% - Accent2 5 2 5 2 2" xfId="6376"/>
    <cellStyle name="20% - Accent2 5 2 5 3" xfId="6377"/>
    <cellStyle name="20% - Accent2 5 2 6" xfId="6378"/>
    <cellStyle name="20% - Accent2 5 2 6 2" xfId="6379"/>
    <cellStyle name="20% - Accent2 5 2 6 2 2" xfId="6380"/>
    <cellStyle name="20% - Accent2 5 2 6 3" xfId="6381"/>
    <cellStyle name="20% - Accent2 5 2 7" xfId="6382"/>
    <cellStyle name="20% - Accent2 5 2 7 2" xfId="6383"/>
    <cellStyle name="20% - Accent2 5 2 7 2 2" xfId="6384"/>
    <cellStyle name="20% - Accent2 5 2 7 3" xfId="6385"/>
    <cellStyle name="20% - Accent2 5 2 8" xfId="6386"/>
    <cellStyle name="20% - Accent2 5 2 8 2" xfId="6387"/>
    <cellStyle name="20% - Accent2 5 2 9" xfId="6388"/>
    <cellStyle name="20% - Accent2 5 3" xfId="6389"/>
    <cellStyle name="20% - Accent2 5 3 2" xfId="6390"/>
    <cellStyle name="20% - Accent2 5 3 2 2" xfId="6391"/>
    <cellStyle name="20% - Accent2 5 3 2 2 2" xfId="6392"/>
    <cellStyle name="20% - Accent2 5 3 2 2 2 2" xfId="6393"/>
    <cellStyle name="20% - Accent2 5 3 2 2 2 2 2" xfId="6394"/>
    <cellStyle name="20% - Accent2 5 3 2 2 2 3" xfId="6395"/>
    <cellStyle name="20% - Accent2 5 3 2 2 3" xfId="6396"/>
    <cellStyle name="20% - Accent2 5 3 2 2 3 2" xfId="6397"/>
    <cellStyle name="20% - Accent2 5 3 2 2 3 2 2" xfId="6398"/>
    <cellStyle name="20% - Accent2 5 3 2 2 3 3" xfId="6399"/>
    <cellStyle name="20% - Accent2 5 3 2 2 4" xfId="6400"/>
    <cellStyle name="20% - Accent2 5 3 2 2 4 2" xfId="6401"/>
    <cellStyle name="20% - Accent2 5 3 2 2 5" xfId="6402"/>
    <cellStyle name="20% - Accent2 5 3 2 3" xfId="6403"/>
    <cellStyle name="20% - Accent2 5 3 2 3 2" xfId="6404"/>
    <cellStyle name="20% - Accent2 5 3 2 3 2 2" xfId="6405"/>
    <cellStyle name="20% - Accent2 5 3 2 3 3" xfId="6406"/>
    <cellStyle name="20% - Accent2 5 3 2 4" xfId="6407"/>
    <cellStyle name="20% - Accent2 5 3 2 4 2" xfId="6408"/>
    <cellStyle name="20% - Accent2 5 3 2 4 2 2" xfId="6409"/>
    <cellStyle name="20% - Accent2 5 3 2 4 3" xfId="6410"/>
    <cellStyle name="20% - Accent2 5 3 2 5" xfId="6411"/>
    <cellStyle name="20% - Accent2 5 3 2 5 2" xfId="6412"/>
    <cellStyle name="20% - Accent2 5 3 2 6" xfId="6413"/>
    <cellStyle name="20% - Accent2 5 3 3" xfId="6414"/>
    <cellStyle name="20% - Accent2 5 3 3 2" xfId="6415"/>
    <cellStyle name="20% - Accent2 5 3 3 2 2" xfId="6416"/>
    <cellStyle name="20% - Accent2 5 3 3 2 2 2" xfId="6417"/>
    <cellStyle name="20% - Accent2 5 3 3 2 3" xfId="6418"/>
    <cellStyle name="20% - Accent2 5 3 3 3" xfId="6419"/>
    <cellStyle name="20% - Accent2 5 3 3 3 2" xfId="6420"/>
    <cellStyle name="20% - Accent2 5 3 3 3 2 2" xfId="6421"/>
    <cellStyle name="20% - Accent2 5 3 3 3 3" xfId="6422"/>
    <cellStyle name="20% - Accent2 5 3 3 4" xfId="6423"/>
    <cellStyle name="20% - Accent2 5 3 3 4 2" xfId="6424"/>
    <cellStyle name="20% - Accent2 5 3 3 5" xfId="6425"/>
    <cellStyle name="20% - Accent2 5 3 4" xfId="6426"/>
    <cellStyle name="20% - Accent2 5 3 4 2" xfId="6427"/>
    <cellStyle name="20% - Accent2 5 3 4 2 2" xfId="6428"/>
    <cellStyle name="20% - Accent2 5 3 4 3" xfId="6429"/>
    <cellStyle name="20% - Accent2 5 3 5" xfId="6430"/>
    <cellStyle name="20% - Accent2 5 3 5 2" xfId="6431"/>
    <cellStyle name="20% - Accent2 5 3 5 2 2" xfId="6432"/>
    <cellStyle name="20% - Accent2 5 3 5 3" xfId="6433"/>
    <cellStyle name="20% - Accent2 5 3 6" xfId="6434"/>
    <cellStyle name="20% - Accent2 5 3 6 2" xfId="6435"/>
    <cellStyle name="20% - Accent2 5 3 6 2 2" xfId="6436"/>
    <cellStyle name="20% - Accent2 5 3 6 3" xfId="6437"/>
    <cellStyle name="20% - Accent2 5 3 7" xfId="6438"/>
    <cellStyle name="20% - Accent2 5 3 7 2" xfId="6439"/>
    <cellStyle name="20% - Accent2 5 3 8" xfId="6440"/>
    <cellStyle name="20% - Accent2 5 4" xfId="6441"/>
    <cellStyle name="20% - Accent2 5 4 2" xfId="6442"/>
    <cellStyle name="20% - Accent2 5 4 2 2" xfId="6443"/>
    <cellStyle name="20% - Accent2 5 4 2 2 2" xfId="6444"/>
    <cellStyle name="20% - Accent2 5 4 2 2 2 2" xfId="6445"/>
    <cellStyle name="20% - Accent2 5 4 2 2 3" xfId="6446"/>
    <cellStyle name="20% - Accent2 5 4 2 3" xfId="6447"/>
    <cellStyle name="20% - Accent2 5 4 2 3 2" xfId="6448"/>
    <cellStyle name="20% - Accent2 5 4 2 3 2 2" xfId="6449"/>
    <cellStyle name="20% - Accent2 5 4 2 3 3" xfId="6450"/>
    <cellStyle name="20% - Accent2 5 4 2 4" xfId="6451"/>
    <cellStyle name="20% - Accent2 5 4 2 4 2" xfId="6452"/>
    <cellStyle name="20% - Accent2 5 4 2 5" xfId="6453"/>
    <cellStyle name="20% - Accent2 5 4 3" xfId="6454"/>
    <cellStyle name="20% - Accent2 5 4 3 2" xfId="6455"/>
    <cellStyle name="20% - Accent2 5 4 3 2 2" xfId="6456"/>
    <cellStyle name="20% - Accent2 5 4 3 3" xfId="6457"/>
    <cellStyle name="20% - Accent2 5 4 4" xfId="6458"/>
    <cellStyle name="20% - Accent2 5 4 4 2" xfId="6459"/>
    <cellStyle name="20% - Accent2 5 4 4 2 2" xfId="6460"/>
    <cellStyle name="20% - Accent2 5 4 4 3" xfId="6461"/>
    <cellStyle name="20% - Accent2 5 4 5" xfId="6462"/>
    <cellStyle name="20% - Accent2 5 4 5 2" xfId="6463"/>
    <cellStyle name="20% - Accent2 5 4 6" xfId="6464"/>
    <cellStyle name="20% - Accent2 5 5" xfId="6465"/>
    <cellStyle name="20% - Accent2 5 5 2" xfId="6466"/>
    <cellStyle name="20% - Accent2 5 5 2 2" xfId="6467"/>
    <cellStyle name="20% - Accent2 5 5 2 2 2" xfId="6468"/>
    <cellStyle name="20% - Accent2 5 5 2 3" xfId="6469"/>
    <cellStyle name="20% - Accent2 5 5 3" xfId="6470"/>
    <cellStyle name="20% - Accent2 5 5 3 2" xfId="6471"/>
    <cellStyle name="20% - Accent2 5 5 3 2 2" xfId="6472"/>
    <cellStyle name="20% - Accent2 5 5 3 3" xfId="6473"/>
    <cellStyle name="20% - Accent2 5 5 4" xfId="6474"/>
    <cellStyle name="20% - Accent2 5 5 4 2" xfId="6475"/>
    <cellStyle name="20% - Accent2 5 5 5" xfId="6476"/>
    <cellStyle name="20% - Accent2 5 6" xfId="6477"/>
    <cellStyle name="20% - Accent2 5 6 2" xfId="6478"/>
    <cellStyle name="20% - Accent2 5 6 2 2" xfId="6479"/>
    <cellStyle name="20% - Accent2 5 6 3" xfId="6480"/>
    <cellStyle name="20% - Accent2 5 7" xfId="6481"/>
    <cellStyle name="20% - Accent2 5 7 2" xfId="6482"/>
    <cellStyle name="20% - Accent2 5 7 2 2" xfId="6483"/>
    <cellStyle name="20% - Accent2 5 7 3" xfId="6484"/>
    <cellStyle name="20% - Accent2 5 8" xfId="6485"/>
    <cellStyle name="20% - Accent2 5 8 2" xfId="6486"/>
    <cellStyle name="20% - Accent2 5 8 2 2" xfId="6487"/>
    <cellStyle name="20% - Accent2 5 8 3" xfId="6488"/>
    <cellStyle name="20% - Accent2 5 9" xfId="6489"/>
    <cellStyle name="20% - Accent2 5 9 2" xfId="6490"/>
    <cellStyle name="20% - Accent2 50" xfId="6491"/>
    <cellStyle name="20% - Accent2 50 2" xfId="6492"/>
    <cellStyle name="20% - Accent2 50 2 2" xfId="6493"/>
    <cellStyle name="20% - Accent2 50 3" xfId="6494"/>
    <cellStyle name="20% - Accent2 50 3 2" xfId="6495"/>
    <cellStyle name="20% - Accent2 50 4" xfId="6496"/>
    <cellStyle name="20% - Accent2 51" xfId="6497"/>
    <cellStyle name="20% - Accent2 51 2" xfId="6498"/>
    <cellStyle name="20% - Accent2 51 2 2" xfId="6499"/>
    <cellStyle name="20% - Accent2 51 3" xfId="6500"/>
    <cellStyle name="20% - Accent2 51 3 2" xfId="6501"/>
    <cellStyle name="20% - Accent2 51 4" xfId="6502"/>
    <cellStyle name="20% - Accent2 52" xfId="6503"/>
    <cellStyle name="20% - Accent2 52 2" xfId="6504"/>
    <cellStyle name="20% - Accent2 52 2 2" xfId="6505"/>
    <cellStyle name="20% - Accent2 52 3" xfId="6506"/>
    <cellStyle name="20% - Accent2 52 3 2" xfId="6507"/>
    <cellStyle name="20% - Accent2 52 4" xfId="6508"/>
    <cellStyle name="20% - Accent2 53" xfId="6509"/>
    <cellStyle name="20% - Accent2 53 2" xfId="6510"/>
    <cellStyle name="20% - Accent2 53 2 2" xfId="6511"/>
    <cellStyle name="20% - Accent2 53 3" xfId="6512"/>
    <cellStyle name="20% - Accent2 53 3 2" xfId="6513"/>
    <cellStyle name="20% - Accent2 53 4" xfId="6514"/>
    <cellStyle name="20% - Accent2 54" xfId="6515"/>
    <cellStyle name="20% - Accent2 54 2" xfId="6516"/>
    <cellStyle name="20% - Accent2 54 2 2" xfId="6517"/>
    <cellStyle name="20% - Accent2 54 3" xfId="6518"/>
    <cellStyle name="20% - Accent2 54 3 2" xfId="6519"/>
    <cellStyle name="20% - Accent2 54 4" xfId="6520"/>
    <cellStyle name="20% - Accent2 55" xfId="6521"/>
    <cellStyle name="20% - Accent2 55 2" xfId="6522"/>
    <cellStyle name="20% - Accent2 55 2 2" xfId="6523"/>
    <cellStyle name="20% - Accent2 55 3" xfId="6524"/>
    <cellStyle name="20% - Accent2 55 3 2" xfId="6525"/>
    <cellStyle name="20% - Accent2 55 4" xfId="6526"/>
    <cellStyle name="20% - Accent2 56" xfId="6527"/>
    <cellStyle name="20% - Accent2 56 2" xfId="6528"/>
    <cellStyle name="20% - Accent2 56 2 2" xfId="6529"/>
    <cellStyle name="20% - Accent2 56 3" xfId="6530"/>
    <cellStyle name="20% - Accent2 56 3 2" xfId="6531"/>
    <cellStyle name="20% - Accent2 56 4" xfId="6532"/>
    <cellStyle name="20% - Accent2 57" xfId="6533"/>
    <cellStyle name="20% - Accent2 57 2" xfId="6534"/>
    <cellStyle name="20% - Accent2 57 2 2" xfId="6535"/>
    <cellStyle name="20% - Accent2 57 3" xfId="6536"/>
    <cellStyle name="20% - Accent2 57 3 2" xfId="6537"/>
    <cellStyle name="20% - Accent2 57 4" xfId="6538"/>
    <cellStyle name="20% - Accent2 58" xfId="6539"/>
    <cellStyle name="20% - Accent2 58 2" xfId="6540"/>
    <cellStyle name="20% - Accent2 58 2 2" xfId="6541"/>
    <cellStyle name="20% - Accent2 58 3" xfId="6542"/>
    <cellStyle name="20% - Accent2 58 3 2" xfId="6543"/>
    <cellStyle name="20% - Accent2 58 4" xfId="6544"/>
    <cellStyle name="20% - Accent2 59" xfId="6545"/>
    <cellStyle name="20% - Accent2 59 2" xfId="6546"/>
    <cellStyle name="20% - Accent2 59 2 2" xfId="6547"/>
    <cellStyle name="20% - Accent2 59 3" xfId="6548"/>
    <cellStyle name="20% - Accent2 59 3 2" xfId="6549"/>
    <cellStyle name="20% - Accent2 59 4" xfId="6550"/>
    <cellStyle name="20% - Accent2 6" xfId="217"/>
    <cellStyle name="20% - Accent2 6 10" xfId="6552"/>
    <cellStyle name="20% - Accent2 6 10 2" xfId="6553"/>
    <cellStyle name="20% - Accent2 6 11" xfId="6554"/>
    <cellStyle name="20% - Accent2 6 12" xfId="6551"/>
    <cellStyle name="20% - Accent2 6 2" xfId="6555"/>
    <cellStyle name="20% - Accent2 6 2 2" xfId="6556"/>
    <cellStyle name="20% - Accent2 6 2 2 2" xfId="6557"/>
    <cellStyle name="20% - Accent2 6 2 2 2 2" xfId="6558"/>
    <cellStyle name="20% - Accent2 6 2 2 2 2 2" xfId="6559"/>
    <cellStyle name="20% - Accent2 6 2 2 2 2 2 2" xfId="6560"/>
    <cellStyle name="20% - Accent2 6 2 2 2 2 2 2 2" xfId="6561"/>
    <cellStyle name="20% - Accent2 6 2 2 2 2 2 3" xfId="6562"/>
    <cellStyle name="20% - Accent2 6 2 2 2 2 3" xfId="6563"/>
    <cellStyle name="20% - Accent2 6 2 2 2 2 3 2" xfId="6564"/>
    <cellStyle name="20% - Accent2 6 2 2 2 2 3 2 2" xfId="6565"/>
    <cellStyle name="20% - Accent2 6 2 2 2 2 3 3" xfId="6566"/>
    <cellStyle name="20% - Accent2 6 2 2 2 2 4" xfId="6567"/>
    <cellStyle name="20% - Accent2 6 2 2 2 2 4 2" xfId="6568"/>
    <cellStyle name="20% - Accent2 6 2 2 2 2 5" xfId="6569"/>
    <cellStyle name="20% - Accent2 6 2 2 2 3" xfId="6570"/>
    <cellStyle name="20% - Accent2 6 2 2 2 3 2" xfId="6571"/>
    <cellStyle name="20% - Accent2 6 2 2 2 3 2 2" xfId="6572"/>
    <cellStyle name="20% - Accent2 6 2 2 2 3 3" xfId="6573"/>
    <cellStyle name="20% - Accent2 6 2 2 2 4" xfId="6574"/>
    <cellStyle name="20% - Accent2 6 2 2 2 4 2" xfId="6575"/>
    <cellStyle name="20% - Accent2 6 2 2 2 4 2 2" xfId="6576"/>
    <cellStyle name="20% - Accent2 6 2 2 2 4 3" xfId="6577"/>
    <cellStyle name="20% - Accent2 6 2 2 2 5" xfId="6578"/>
    <cellStyle name="20% - Accent2 6 2 2 2 5 2" xfId="6579"/>
    <cellStyle name="20% - Accent2 6 2 2 2 6" xfId="6580"/>
    <cellStyle name="20% - Accent2 6 2 2 3" xfId="6581"/>
    <cellStyle name="20% - Accent2 6 2 2 3 2" xfId="6582"/>
    <cellStyle name="20% - Accent2 6 2 2 3 2 2" xfId="6583"/>
    <cellStyle name="20% - Accent2 6 2 2 3 2 2 2" xfId="6584"/>
    <cellStyle name="20% - Accent2 6 2 2 3 2 3" xfId="6585"/>
    <cellStyle name="20% - Accent2 6 2 2 3 3" xfId="6586"/>
    <cellStyle name="20% - Accent2 6 2 2 3 3 2" xfId="6587"/>
    <cellStyle name="20% - Accent2 6 2 2 3 3 2 2" xfId="6588"/>
    <cellStyle name="20% - Accent2 6 2 2 3 3 3" xfId="6589"/>
    <cellStyle name="20% - Accent2 6 2 2 3 4" xfId="6590"/>
    <cellStyle name="20% - Accent2 6 2 2 3 4 2" xfId="6591"/>
    <cellStyle name="20% - Accent2 6 2 2 3 5" xfId="6592"/>
    <cellStyle name="20% - Accent2 6 2 2 4" xfId="6593"/>
    <cellStyle name="20% - Accent2 6 2 2 4 2" xfId="6594"/>
    <cellStyle name="20% - Accent2 6 2 2 4 2 2" xfId="6595"/>
    <cellStyle name="20% - Accent2 6 2 2 4 3" xfId="6596"/>
    <cellStyle name="20% - Accent2 6 2 2 5" xfId="6597"/>
    <cellStyle name="20% - Accent2 6 2 2 5 2" xfId="6598"/>
    <cellStyle name="20% - Accent2 6 2 2 5 2 2" xfId="6599"/>
    <cellStyle name="20% - Accent2 6 2 2 5 3" xfId="6600"/>
    <cellStyle name="20% - Accent2 6 2 2 6" xfId="6601"/>
    <cellStyle name="20% - Accent2 6 2 2 6 2" xfId="6602"/>
    <cellStyle name="20% - Accent2 6 2 2 6 2 2" xfId="6603"/>
    <cellStyle name="20% - Accent2 6 2 2 6 3" xfId="6604"/>
    <cellStyle name="20% - Accent2 6 2 2 7" xfId="6605"/>
    <cellStyle name="20% - Accent2 6 2 2 7 2" xfId="6606"/>
    <cellStyle name="20% - Accent2 6 2 2 8" xfId="6607"/>
    <cellStyle name="20% - Accent2 6 2 3" xfId="6608"/>
    <cellStyle name="20% - Accent2 6 2 3 2" xfId="6609"/>
    <cellStyle name="20% - Accent2 6 2 3 2 2" xfId="6610"/>
    <cellStyle name="20% - Accent2 6 2 3 2 2 2" xfId="6611"/>
    <cellStyle name="20% - Accent2 6 2 3 2 2 2 2" xfId="6612"/>
    <cellStyle name="20% - Accent2 6 2 3 2 2 3" xfId="6613"/>
    <cellStyle name="20% - Accent2 6 2 3 2 3" xfId="6614"/>
    <cellStyle name="20% - Accent2 6 2 3 2 3 2" xfId="6615"/>
    <cellStyle name="20% - Accent2 6 2 3 2 3 2 2" xfId="6616"/>
    <cellStyle name="20% - Accent2 6 2 3 2 3 3" xfId="6617"/>
    <cellStyle name="20% - Accent2 6 2 3 2 4" xfId="6618"/>
    <cellStyle name="20% - Accent2 6 2 3 2 4 2" xfId="6619"/>
    <cellStyle name="20% - Accent2 6 2 3 2 5" xfId="6620"/>
    <cellStyle name="20% - Accent2 6 2 3 3" xfId="6621"/>
    <cellStyle name="20% - Accent2 6 2 3 3 2" xfId="6622"/>
    <cellStyle name="20% - Accent2 6 2 3 3 2 2" xfId="6623"/>
    <cellStyle name="20% - Accent2 6 2 3 3 3" xfId="6624"/>
    <cellStyle name="20% - Accent2 6 2 3 4" xfId="6625"/>
    <cellStyle name="20% - Accent2 6 2 3 4 2" xfId="6626"/>
    <cellStyle name="20% - Accent2 6 2 3 4 2 2" xfId="6627"/>
    <cellStyle name="20% - Accent2 6 2 3 4 3" xfId="6628"/>
    <cellStyle name="20% - Accent2 6 2 3 5" xfId="6629"/>
    <cellStyle name="20% - Accent2 6 2 3 5 2" xfId="6630"/>
    <cellStyle name="20% - Accent2 6 2 3 6" xfId="6631"/>
    <cellStyle name="20% - Accent2 6 2 4" xfId="6632"/>
    <cellStyle name="20% - Accent2 6 2 4 2" xfId="6633"/>
    <cellStyle name="20% - Accent2 6 2 4 2 2" xfId="6634"/>
    <cellStyle name="20% - Accent2 6 2 4 2 2 2" xfId="6635"/>
    <cellStyle name="20% - Accent2 6 2 4 2 3" xfId="6636"/>
    <cellStyle name="20% - Accent2 6 2 4 3" xfId="6637"/>
    <cellStyle name="20% - Accent2 6 2 4 3 2" xfId="6638"/>
    <cellStyle name="20% - Accent2 6 2 4 3 2 2" xfId="6639"/>
    <cellStyle name="20% - Accent2 6 2 4 3 3" xfId="6640"/>
    <cellStyle name="20% - Accent2 6 2 4 4" xfId="6641"/>
    <cellStyle name="20% - Accent2 6 2 4 4 2" xfId="6642"/>
    <cellStyle name="20% - Accent2 6 2 4 5" xfId="6643"/>
    <cellStyle name="20% - Accent2 6 2 5" xfId="6644"/>
    <cellStyle name="20% - Accent2 6 2 5 2" xfId="6645"/>
    <cellStyle name="20% - Accent2 6 2 5 2 2" xfId="6646"/>
    <cellStyle name="20% - Accent2 6 2 5 3" xfId="6647"/>
    <cellStyle name="20% - Accent2 6 2 6" xfId="6648"/>
    <cellStyle name="20% - Accent2 6 2 6 2" xfId="6649"/>
    <cellStyle name="20% - Accent2 6 2 6 2 2" xfId="6650"/>
    <cellStyle name="20% - Accent2 6 2 6 3" xfId="6651"/>
    <cellStyle name="20% - Accent2 6 2 7" xfId="6652"/>
    <cellStyle name="20% - Accent2 6 2 7 2" xfId="6653"/>
    <cellStyle name="20% - Accent2 6 2 7 2 2" xfId="6654"/>
    <cellStyle name="20% - Accent2 6 2 7 3" xfId="6655"/>
    <cellStyle name="20% - Accent2 6 2 8" xfId="6656"/>
    <cellStyle name="20% - Accent2 6 2 8 2" xfId="6657"/>
    <cellStyle name="20% - Accent2 6 2 9" xfId="6658"/>
    <cellStyle name="20% - Accent2 6 3" xfId="6659"/>
    <cellStyle name="20% - Accent2 6 3 2" xfId="6660"/>
    <cellStyle name="20% - Accent2 6 3 2 2" xfId="6661"/>
    <cellStyle name="20% - Accent2 6 3 2 2 2" xfId="6662"/>
    <cellStyle name="20% - Accent2 6 3 2 2 2 2" xfId="6663"/>
    <cellStyle name="20% - Accent2 6 3 2 2 2 2 2" xfId="6664"/>
    <cellStyle name="20% - Accent2 6 3 2 2 2 3" xfId="6665"/>
    <cellStyle name="20% - Accent2 6 3 2 2 3" xfId="6666"/>
    <cellStyle name="20% - Accent2 6 3 2 2 3 2" xfId="6667"/>
    <cellStyle name="20% - Accent2 6 3 2 2 3 2 2" xfId="6668"/>
    <cellStyle name="20% - Accent2 6 3 2 2 3 3" xfId="6669"/>
    <cellStyle name="20% - Accent2 6 3 2 2 4" xfId="6670"/>
    <cellStyle name="20% - Accent2 6 3 2 2 4 2" xfId="6671"/>
    <cellStyle name="20% - Accent2 6 3 2 2 5" xfId="6672"/>
    <cellStyle name="20% - Accent2 6 3 2 3" xfId="6673"/>
    <cellStyle name="20% - Accent2 6 3 2 3 2" xfId="6674"/>
    <cellStyle name="20% - Accent2 6 3 2 3 2 2" xfId="6675"/>
    <cellStyle name="20% - Accent2 6 3 2 3 3" xfId="6676"/>
    <cellStyle name="20% - Accent2 6 3 2 4" xfId="6677"/>
    <cellStyle name="20% - Accent2 6 3 2 4 2" xfId="6678"/>
    <cellStyle name="20% - Accent2 6 3 2 4 2 2" xfId="6679"/>
    <cellStyle name="20% - Accent2 6 3 2 4 3" xfId="6680"/>
    <cellStyle name="20% - Accent2 6 3 2 5" xfId="6681"/>
    <cellStyle name="20% - Accent2 6 3 2 5 2" xfId="6682"/>
    <cellStyle name="20% - Accent2 6 3 2 6" xfId="6683"/>
    <cellStyle name="20% - Accent2 6 3 3" xfId="6684"/>
    <cellStyle name="20% - Accent2 6 3 3 2" xfId="6685"/>
    <cellStyle name="20% - Accent2 6 3 3 2 2" xfId="6686"/>
    <cellStyle name="20% - Accent2 6 3 3 2 2 2" xfId="6687"/>
    <cellStyle name="20% - Accent2 6 3 3 2 3" xfId="6688"/>
    <cellStyle name="20% - Accent2 6 3 3 3" xfId="6689"/>
    <cellStyle name="20% - Accent2 6 3 3 3 2" xfId="6690"/>
    <cellStyle name="20% - Accent2 6 3 3 3 2 2" xfId="6691"/>
    <cellStyle name="20% - Accent2 6 3 3 3 3" xfId="6692"/>
    <cellStyle name="20% - Accent2 6 3 3 4" xfId="6693"/>
    <cellStyle name="20% - Accent2 6 3 3 4 2" xfId="6694"/>
    <cellStyle name="20% - Accent2 6 3 3 5" xfId="6695"/>
    <cellStyle name="20% - Accent2 6 3 4" xfId="6696"/>
    <cellStyle name="20% - Accent2 6 3 4 2" xfId="6697"/>
    <cellStyle name="20% - Accent2 6 3 4 2 2" xfId="6698"/>
    <cellStyle name="20% - Accent2 6 3 4 3" xfId="6699"/>
    <cellStyle name="20% - Accent2 6 3 5" xfId="6700"/>
    <cellStyle name="20% - Accent2 6 3 5 2" xfId="6701"/>
    <cellStyle name="20% - Accent2 6 3 5 2 2" xfId="6702"/>
    <cellStyle name="20% - Accent2 6 3 5 3" xfId="6703"/>
    <cellStyle name="20% - Accent2 6 3 6" xfId="6704"/>
    <cellStyle name="20% - Accent2 6 3 6 2" xfId="6705"/>
    <cellStyle name="20% - Accent2 6 3 6 2 2" xfId="6706"/>
    <cellStyle name="20% - Accent2 6 3 6 3" xfId="6707"/>
    <cellStyle name="20% - Accent2 6 3 7" xfId="6708"/>
    <cellStyle name="20% - Accent2 6 3 7 2" xfId="6709"/>
    <cellStyle name="20% - Accent2 6 3 8" xfId="6710"/>
    <cellStyle name="20% - Accent2 6 4" xfId="6711"/>
    <cellStyle name="20% - Accent2 6 4 2" xfId="6712"/>
    <cellStyle name="20% - Accent2 6 4 2 2" xfId="6713"/>
    <cellStyle name="20% - Accent2 6 4 2 2 2" xfId="6714"/>
    <cellStyle name="20% - Accent2 6 4 2 2 2 2" xfId="6715"/>
    <cellStyle name="20% - Accent2 6 4 2 2 3" xfId="6716"/>
    <cellStyle name="20% - Accent2 6 4 2 3" xfId="6717"/>
    <cellStyle name="20% - Accent2 6 4 2 3 2" xfId="6718"/>
    <cellStyle name="20% - Accent2 6 4 2 3 2 2" xfId="6719"/>
    <cellStyle name="20% - Accent2 6 4 2 3 3" xfId="6720"/>
    <cellStyle name="20% - Accent2 6 4 2 4" xfId="6721"/>
    <cellStyle name="20% - Accent2 6 4 2 4 2" xfId="6722"/>
    <cellStyle name="20% - Accent2 6 4 2 5" xfId="6723"/>
    <cellStyle name="20% - Accent2 6 4 3" xfId="6724"/>
    <cellStyle name="20% - Accent2 6 4 3 2" xfId="6725"/>
    <cellStyle name="20% - Accent2 6 4 3 2 2" xfId="6726"/>
    <cellStyle name="20% - Accent2 6 4 3 3" xfId="6727"/>
    <cellStyle name="20% - Accent2 6 4 4" xfId="6728"/>
    <cellStyle name="20% - Accent2 6 4 4 2" xfId="6729"/>
    <cellStyle name="20% - Accent2 6 4 4 2 2" xfId="6730"/>
    <cellStyle name="20% - Accent2 6 4 4 3" xfId="6731"/>
    <cellStyle name="20% - Accent2 6 4 5" xfId="6732"/>
    <cellStyle name="20% - Accent2 6 4 5 2" xfId="6733"/>
    <cellStyle name="20% - Accent2 6 4 6" xfId="6734"/>
    <cellStyle name="20% - Accent2 6 5" xfId="6735"/>
    <cellStyle name="20% - Accent2 6 5 2" xfId="6736"/>
    <cellStyle name="20% - Accent2 6 5 2 2" xfId="6737"/>
    <cellStyle name="20% - Accent2 6 5 2 2 2" xfId="6738"/>
    <cellStyle name="20% - Accent2 6 5 2 3" xfId="6739"/>
    <cellStyle name="20% - Accent2 6 5 3" xfId="6740"/>
    <cellStyle name="20% - Accent2 6 5 3 2" xfId="6741"/>
    <cellStyle name="20% - Accent2 6 5 3 2 2" xfId="6742"/>
    <cellStyle name="20% - Accent2 6 5 3 3" xfId="6743"/>
    <cellStyle name="20% - Accent2 6 5 4" xfId="6744"/>
    <cellStyle name="20% - Accent2 6 5 4 2" xfId="6745"/>
    <cellStyle name="20% - Accent2 6 5 5" xfId="6746"/>
    <cellStyle name="20% - Accent2 6 6" xfId="6747"/>
    <cellStyle name="20% - Accent2 6 6 2" xfId="6748"/>
    <cellStyle name="20% - Accent2 6 6 2 2" xfId="6749"/>
    <cellStyle name="20% - Accent2 6 6 3" xfId="6750"/>
    <cellStyle name="20% - Accent2 6 7" xfId="6751"/>
    <cellStyle name="20% - Accent2 6 7 2" xfId="6752"/>
    <cellStyle name="20% - Accent2 6 7 2 2" xfId="6753"/>
    <cellStyle name="20% - Accent2 6 7 3" xfId="6754"/>
    <cellStyle name="20% - Accent2 6 8" xfId="6755"/>
    <cellStyle name="20% - Accent2 6 8 2" xfId="6756"/>
    <cellStyle name="20% - Accent2 6 8 2 2" xfId="6757"/>
    <cellStyle name="20% - Accent2 6 8 3" xfId="6758"/>
    <cellStyle name="20% - Accent2 6 9" xfId="6759"/>
    <cellStyle name="20% - Accent2 6 9 2" xfId="6760"/>
    <cellStyle name="20% - Accent2 60" xfId="6761"/>
    <cellStyle name="20% - Accent2 60 2" xfId="6762"/>
    <cellStyle name="20% - Accent2 60 2 2" xfId="6763"/>
    <cellStyle name="20% - Accent2 60 3" xfId="6764"/>
    <cellStyle name="20% - Accent2 60 3 2" xfId="6765"/>
    <cellStyle name="20% - Accent2 60 4" xfId="6766"/>
    <cellStyle name="20% - Accent2 61" xfId="6767"/>
    <cellStyle name="20% - Accent2 61 2" xfId="6768"/>
    <cellStyle name="20% - Accent2 61 2 2" xfId="6769"/>
    <cellStyle name="20% - Accent2 61 3" xfId="6770"/>
    <cellStyle name="20% - Accent2 61 3 2" xfId="6771"/>
    <cellStyle name="20% - Accent2 61 4" xfId="6772"/>
    <cellStyle name="20% - Accent2 62" xfId="6773"/>
    <cellStyle name="20% - Accent2 62 2" xfId="6774"/>
    <cellStyle name="20% - Accent2 62 2 2" xfId="6775"/>
    <cellStyle name="20% - Accent2 62 3" xfId="6776"/>
    <cellStyle name="20% - Accent2 62 3 2" xfId="6777"/>
    <cellStyle name="20% - Accent2 62 4" xfId="6778"/>
    <cellStyle name="20% - Accent2 63" xfId="6779"/>
    <cellStyle name="20% - Accent2 63 2" xfId="6780"/>
    <cellStyle name="20% - Accent2 63 2 2" xfId="6781"/>
    <cellStyle name="20% - Accent2 63 3" xfId="6782"/>
    <cellStyle name="20% - Accent2 63 3 2" xfId="6783"/>
    <cellStyle name="20% - Accent2 63 4" xfId="6784"/>
    <cellStyle name="20% - Accent2 64" xfId="6785"/>
    <cellStyle name="20% - Accent2 64 2" xfId="6786"/>
    <cellStyle name="20% - Accent2 64 2 2" xfId="6787"/>
    <cellStyle name="20% - Accent2 64 3" xfId="6788"/>
    <cellStyle name="20% - Accent2 64 3 2" xfId="6789"/>
    <cellStyle name="20% - Accent2 64 4" xfId="6790"/>
    <cellStyle name="20% - Accent2 65" xfId="6791"/>
    <cellStyle name="20% - Accent2 65 2" xfId="6792"/>
    <cellStyle name="20% - Accent2 65 2 2" xfId="6793"/>
    <cellStyle name="20% - Accent2 65 3" xfId="6794"/>
    <cellStyle name="20% - Accent2 65 3 2" xfId="6795"/>
    <cellStyle name="20% - Accent2 65 4" xfId="6796"/>
    <cellStyle name="20% - Accent2 66" xfId="6797"/>
    <cellStyle name="20% - Accent2 66 2" xfId="6798"/>
    <cellStyle name="20% - Accent2 66 2 2" xfId="6799"/>
    <cellStyle name="20% - Accent2 66 3" xfId="6800"/>
    <cellStyle name="20% - Accent2 66 3 2" xfId="6801"/>
    <cellStyle name="20% - Accent2 66 4" xfId="6802"/>
    <cellStyle name="20% - Accent2 67" xfId="6803"/>
    <cellStyle name="20% - Accent2 67 2" xfId="6804"/>
    <cellStyle name="20% - Accent2 67 2 2" xfId="6805"/>
    <cellStyle name="20% - Accent2 67 3" xfId="6806"/>
    <cellStyle name="20% - Accent2 67 3 2" xfId="6807"/>
    <cellStyle name="20% - Accent2 67 4" xfId="6808"/>
    <cellStyle name="20% - Accent2 68" xfId="6809"/>
    <cellStyle name="20% - Accent2 68 2" xfId="6810"/>
    <cellStyle name="20% - Accent2 68 2 2" xfId="6811"/>
    <cellStyle name="20% - Accent2 68 3" xfId="6812"/>
    <cellStyle name="20% - Accent2 68 3 2" xfId="6813"/>
    <cellStyle name="20% - Accent2 68 4" xfId="6814"/>
    <cellStyle name="20% - Accent2 69" xfId="6815"/>
    <cellStyle name="20% - Accent2 69 2" xfId="6816"/>
    <cellStyle name="20% - Accent2 69 2 2" xfId="6817"/>
    <cellStyle name="20% - Accent2 69 3" xfId="6818"/>
    <cellStyle name="20% - Accent2 69 3 2" xfId="6819"/>
    <cellStyle name="20% - Accent2 69 4" xfId="6820"/>
    <cellStyle name="20% - Accent2 7" xfId="6821"/>
    <cellStyle name="20% - Accent2 7 10" xfId="6822"/>
    <cellStyle name="20% - Accent2 7 10 2" xfId="6823"/>
    <cellStyle name="20% - Accent2 7 11" xfId="6824"/>
    <cellStyle name="20% - Accent2 7 2" xfId="6825"/>
    <cellStyle name="20% - Accent2 7 2 2" xfId="6826"/>
    <cellStyle name="20% - Accent2 7 2 2 2" xfId="6827"/>
    <cellStyle name="20% - Accent2 7 2 2 2 2" xfId="6828"/>
    <cellStyle name="20% - Accent2 7 2 2 2 2 2" xfId="6829"/>
    <cellStyle name="20% - Accent2 7 2 2 2 2 2 2" xfId="6830"/>
    <cellStyle name="20% - Accent2 7 2 2 2 2 2 2 2" xfId="6831"/>
    <cellStyle name="20% - Accent2 7 2 2 2 2 2 3" xfId="6832"/>
    <cellStyle name="20% - Accent2 7 2 2 2 2 3" xfId="6833"/>
    <cellStyle name="20% - Accent2 7 2 2 2 2 3 2" xfId="6834"/>
    <cellStyle name="20% - Accent2 7 2 2 2 2 3 2 2" xfId="6835"/>
    <cellStyle name="20% - Accent2 7 2 2 2 2 3 3" xfId="6836"/>
    <cellStyle name="20% - Accent2 7 2 2 2 2 4" xfId="6837"/>
    <cellStyle name="20% - Accent2 7 2 2 2 2 4 2" xfId="6838"/>
    <cellStyle name="20% - Accent2 7 2 2 2 2 5" xfId="6839"/>
    <cellStyle name="20% - Accent2 7 2 2 2 3" xfId="6840"/>
    <cellStyle name="20% - Accent2 7 2 2 2 3 2" xfId="6841"/>
    <cellStyle name="20% - Accent2 7 2 2 2 3 2 2" xfId="6842"/>
    <cellStyle name="20% - Accent2 7 2 2 2 3 3" xfId="6843"/>
    <cellStyle name="20% - Accent2 7 2 2 2 4" xfId="6844"/>
    <cellStyle name="20% - Accent2 7 2 2 2 4 2" xfId="6845"/>
    <cellStyle name="20% - Accent2 7 2 2 2 4 2 2" xfId="6846"/>
    <cellStyle name="20% - Accent2 7 2 2 2 4 3" xfId="6847"/>
    <cellStyle name="20% - Accent2 7 2 2 2 5" xfId="6848"/>
    <cellStyle name="20% - Accent2 7 2 2 2 5 2" xfId="6849"/>
    <cellStyle name="20% - Accent2 7 2 2 2 6" xfId="6850"/>
    <cellStyle name="20% - Accent2 7 2 2 3" xfId="6851"/>
    <cellStyle name="20% - Accent2 7 2 2 3 2" xfId="6852"/>
    <cellStyle name="20% - Accent2 7 2 2 3 2 2" xfId="6853"/>
    <cellStyle name="20% - Accent2 7 2 2 3 2 2 2" xfId="6854"/>
    <cellStyle name="20% - Accent2 7 2 2 3 2 3" xfId="6855"/>
    <cellStyle name="20% - Accent2 7 2 2 3 3" xfId="6856"/>
    <cellStyle name="20% - Accent2 7 2 2 3 3 2" xfId="6857"/>
    <cellStyle name="20% - Accent2 7 2 2 3 3 2 2" xfId="6858"/>
    <cellStyle name="20% - Accent2 7 2 2 3 3 3" xfId="6859"/>
    <cellStyle name="20% - Accent2 7 2 2 3 4" xfId="6860"/>
    <cellStyle name="20% - Accent2 7 2 2 3 4 2" xfId="6861"/>
    <cellStyle name="20% - Accent2 7 2 2 3 5" xfId="6862"/>
    <cellStyle name="20% - Accent2 7 2 2 4" xfId="6863"/>
    <cellStyle name="20% - Accent2 7 2 2 4 2" xfId="6864"/>
    <cellStyle name="20% - Accent2 7 2 2 4 2 2" xfId="6865"/>
    <cellStyle name="20% - Accent2 7 2 2 4 3" xfId="6866"/>
    <cellStyle name="20% - Accent2 7 2 2 5" xfId="6867"/>
    <cellStyle name="20% - Accent2 7 2 2 5 2" xfId="6868"/>
    <cellStyle name="20% - Accent2 7 2 2 5 2 2" xfId="6869"/>
    <cellStyle name="20% - Accent2 7 2 2 5 3" xfId="6870"/>
    <cellStyle name="20% - Accent2 7 2 2 6" xfId="6871"/>
    <cellStyle name="20% - Accent2 7 2 2 6 2" xfId="6872"/>
    <cellStyle name="20% - Accent2 7 2 2 6 2 2" xfId="6873"/>
    <cellStyle name="20% - Accent2 7 2 2 6 3" xfId="6874"/>
    <cellStyle name="20% - Accent2 7 2 2 7" xfId="6875"/>
    <cellStyle name="20% - Accent2 7 2 2 7 2" xfId="6876"/>
    <cellStyle name="20% - Accent2 7 2 2 8" xfId="6877"/>
    <cellStyle name="20% - Accent2 7 2 3" xfId="6878"/>
    <cellStyle name="20% - Accent2 7 2 3 2" xfId="6879"/>
    <cellStyle name="20% - Accent2 7 2 3 2 2" xfId="6880"/>
    <cellStyle name="20% - Accent2 7 2 3 2 2 2" xfId="6881"/>
    <cellStyle name="20% - Accent2 7 2 3 2 2 2 2" xfId="6882"/>
    <cellStyle name="20% - Accent2 7 2 3 2 2 3" xfId="6883"/>
    <cellStyle name="20% - Accent2 7 2 3 2 3" xfId="6884"/>
    <cellStyle name="20% - Accent2 7 2 3 2 3 2" xfId="6885"/>
    <cellStyle name="20% - Accent2 7 2 3 2 3 2 2" xfId="6886"/>
    <cellStyle name="20% - Accent2 7 2 3 2 3 3" xfId="6887"/>
    <cellStyle name="20% - Accent2 7 2 3 2 4" xfId="6888"/>
    <cellStyle name="20% - Accent2 7 2 3 2 4 2" xfId="6889"/>
    <cellStyle name="20% - Accent2 7 2 3 2 5" xfId="6890"/>
    <cellStyle name="20% - Accent2 7 2 3 3" xfId="6891"/>
    <cellStyle name="20% - Accent2 7 2 3 3 2" xfId="6892"/>
    <cellStyle name="20% - Accent2 7 2 3 3 2 2" xfId="6893"/>
    <cellStyle name="20% - Accent2 7 2 3 3 3" xfId="6894"/>
    <cellStyle name="20% - Accent2 7 2 3 4" xfId="6895"/>
    <cellStyle name="20% - Accent2 7 2 3 4 2" xfId="6896"/>
    <cellStyle name="20% - Accent2 7 2 3 4 2 2" xfId="6897"/>
    <cellStyle name="20% - Accent2 7 2 3 4 3" xfId="6898"/>
    <cellStyle name="20% - Accent2 7 2 3 5" xfId="6899"/>
    <cellStyle name="20% - Accent2 7 2 3 5 2" xfId="6900"/>
    <cellStyle name="20% - Accent2 7 2 3 6" xfId="6901"/>
    <cellStyle name="20% - Accent2 7 2 4" xfId="6902"/>
    <cellStyle name="20% - Accent2 7 2 4 2" xfId="6903"/>
    <cellStyle name="20% - Accent2 7 2 4 2 2" xfId="6904"/>
    <cellStyle name="20% - Accent2 7 2 4 2 2 2" xfId="6905"/>
    <cellStyle name="20% - Accent2 7 2 4 2 3" xfId="6906"/>
    <cellStyle name="20% - Accent2 7 2 4 3" xfId="6907"/>
    <cellStyle name="20% - Accent2 7 2 4 3 2" xfId="6908"/>
    <cellStyle name="20% - Accent2 7 2 4 3 2 2" xfId="6909"/>
    <cellStyle name="20% - Accent2 7 2 4 3 3" xfId="6910"/>
    <cellStyle name="20% - Accent2 7 2 4 4" xfId="6911"/>
    <cellStyle name="20% - Accent2 7 2 4 4 2" xfId="6912"/>
    <cellStyle name="20% - Accent2 7 2 4 5" xfId="6913"/>
    <cellStyle name="20% - Accent2 7 2 5" xfId="6914"/>
    <cellStyle name="20% - Accent2 7 2 5 2" xfId="6915"/>
    <cellStyle name="20% - Accent2 7 2 5 2 2" xfId="6916"/>
    <cellStyle name="20% - Accent2 7 2 5 3" xfId="6917"/>
    <cellStyle name="20% - Accent2 7 2 6" xfId="6918"/>
    <cellStyle name="20% - Accent2 7 2 6 2" xfId="6919"/>
    <cellStyle name="20% - Accent2 7 2 6 2 2" xfId="6920"/>
    <cellStyle name="20% - Accent2 7 2 6 3" xfId="6921"/>
    <cellStyle name="20% - Accent2 7 2 7" xfId="6922"/>
    <cellStyle name="20% - Accent2 7 2 7 2" xfId="6923"/>
    <cellStyle name="20% - Accent2 7 2 7 2 2" xfId="6924"/>
    <cellStyle name="20% - Accent2 7 2 7 3" xfId="6925"/>
    <cellStyle name="20% - Accent2 7 2 8" xfId="6926"/>
    <cellStyle name="20% - Accent2 7 2 8 2" xfId="6927"/>
    <cellStyle name="20% - Accent2 7 2 9" xfId="6928"/>
    <cellStyle name="20% - Accent2 7 3" xfId="6929"/>
    <cellStyle name="20% - Accent2 7 3 2" xfId="6930"/>
    <cellStyle name="20% - Accent2 7 3 2 2" xfId="6931"/>
    <cellStyle name="20% - Accent2 7 3 2 2 2" xfId="6932"/>
    <cellStyle name="20% - Accent2 7 3 2 2 2 2" xfId="6933"/>
    <cellStyle name="20% - Accent2 7 3 2 2 2 2 2" xfId="6934"/>
    <cellStyle name="20% - Accent2 7 3 2 2 2 3" xfId="6935"/>
    <cellStyle name="20% - Accent2 7 3 2 2 3" xfId="6936"/>
    <cellStyle name="20% - Accent2 7 3 2 2 3 2" xfId="6937"/>
    <cellStyle name="20% - Accent2 7 3 2 2 3 2 2" xfId="6938"/>
    <cellStyle name="20% - Accent2 7 3 2 2 3 3" xfId="6939"/>
    <cellStyle name="20% - Accent2 7 3 2 2 4" xfId="6940"/>
    <cellStyle name="20% - Accent2 7 3 2 2 4 2" xfId="6941"/>
    <cellStyle name="20% - Accent2 7 3 2 2 5" xfId="6942"/>
    <cellStyle name="20% - Accent2 7 3 2 3" xfId="6943"/>
    <cellStyle name="20% - Accent2 7 3 2 3 2" xfId="6944"/>
    <cellStyle name="20% - Accent2 7 3 2 3 2 2" xfId="6945"/>
    <cellStyle name="20% - Accent2 7 3 2 3 3" xfId="6946"/>
    <cellStyle name="20% - Accent2 7 3 2 4" xfId="6947"/>
    <cellStyle name="20% - Accent2 7 3 2 4 2" xfId="6948"/>
    <cellStyle name="20% - Accent2 7 3 2 4 2 2" xfId="6949"/>
    <cellStyle name="20% - Accent2 7 3 2 4 3" xfId="6950"/>
    <cellStyle name="20% - Accent2 7 3 2 5" xfId="6951"/>
    <cellStyle name="20% - Accent2 7 3 2 5 2" xfId="6952"/>
    <cellStyle name="20% - Accent2 7 3 2 6" xfId="6953"/>
    <cellStyle name="20% - Accent2 7 3 3" xfId="6954"/>
    <cellStyle name="20% - Accent2 7 3 3 2" xfId="6955"/>
    <cellStyle name="20% - Accent2 7 3 3 2 2" xfId="6956"/>
    <cellStyle name="20% - Accent2 7 3 3 2 2 2" xfId="6957"/>
    <cellStyle name="20% - Accent2 7 3 3 2 3" xfId="6958"/>
    <cellStyle name="20% - Accent2 7 3 3 3" xfId="6959"/>
    <cellStyle name="20% - Accent2 7 3 3 3 2" xfId="6960"/>
    <cellStyle name="20% - Accent2 7 3 3 3 2 2" xfId="6961"/>
    <cellStyle name="20% - Accent2 7 3 3 3 3" xfId="6962"/>
    <cellStyle name="20% - Accent2 7 3 3 4" xfId="6963"/>
    <cellStyle name="20% - Accent2 7 3 3 4 2" xfId="6964"/>
    <cellStyle name="20% - Accent2 7 3 3 5" xfId="6965"/>
    <cellStyle name="20% - Accent2 7 3 4" xfId="6966"/>
    <cellStyle name="20% - Accent2 7 3 4 2" xfId="6967"/>
    <cellStyle name="20% - Accent2 7 3 4 2 2" xfId="6968"/>
    <cellStyle name="20% - Accent2 7 3 4 3" xfId="6969"/>
    <cellStyle name="20% - Accent2 7 3 5" xfId="6970"/>
    <cellStyle name="20% - Accent2 7 3 5 2" xfId="6971"/>
    <cellStyle name="20% - Accent2 7 3 5 2 2" xfId="6972"/>
    <cellStyle name="20% - Accent2 7 3 5 3" xfId="6973"/>
    <cellStyle name="20% - Accent2 7 3 6" xfId="6974"/>
    <cellStyle name="20% - Accent2 7 3 6 2" xfId="6975"/>
    <cellStyle name="20% - Accent2 7 3 6 2 2" xfId="6976"/>
    <cellStyle name="20% - Accent2 7 3 6 3" xfId="6977"/>
    <cellStyle name="20% - Accent2 7 3 7" xfId="6978"/>
    <cellStyle name="20% - Accent2 7 3 7 2" xfId="6979"/>
    <cellStyle name="20% - Accent2 7 3 8" xfId="6980"/>
    <cellStyle name="20% - Accent2 7 4" xfId="6981"/>
    <cellStyle name="20% - Accent2 7 4 2" xfId="6982"/>
    <cellStyle name="20% - Accent2 7 4 2 2" xfId="6983"/>
    <cellStyle name="20% - Accent2 7 4 2 2 2" xfId="6984"/>
    <cellStyle name="20% - Accent2 7 4 2 2 2 2" xfId="6985"/>
    <cellStyle name="20% - Accent2 7 4 2 2 3" xfId="6986"/>
    <cellStyle name="20% - Accent2 7 4 2 3" xfId="6987"/>
    <cellStyle name="20% - Accent2 7 4 2 3 2" xfId="6988"/>
    <cellStyle name="20% - Accent2 7 4 2 3 2 2" xfId="6989"/>
    <cellStyle name="20% - Accent2 7 4 2 3 3" xfId="6990"/>
    <cellStyle name="20% - Accent2 7 4 2 4" xfId="6991"/>
    <cellStyle name="20% - Accent2 7 4 2 4 2" xfId="6992"/>
    <cellStyle name="20% - Accent2 7 4 2 5" xfId="6993"/>
    <cellStyle name="20% - Accent2 7 4 3" xfId="6994"/>
    <cellStyle name="20% - Accent2 7 4 3 2" xfId="6995"/>
    <cellStyle name="20% - Accent2 7 4 3 2 2" xfId="6996"/>
    <cellStyle name="20% - Accent2 7 4 3 3" xfId="6997"/>
    <cellStyle name="20% - Accent2 7 4 4" xfId="6998"/>
    <cellStyle name="20% - Accent2 7 4 4 2" xfId="6999"/>
    <cellStyle name="20% - Accent2 7 4 4 2 2" xfId="7000"/>
    <cellStyle name="20% - Accent2 7 4 4 3" xfId="7001"/>
    <cellStyle name="20% - Accent2 7 4 5" xfId="7002"/>
    <cellStyle name="20% - Accent2 7 4 5 2" xfId="7003"/>
    <cellStyle name="20% - Accent2 7 4 6" xfId="7004"/>
    <cellStyle name="20% - Accent2 7 5" xfId="7005"/>
    <cellStyle name="20% - Accent2 7 5 2" xfId="7006"/>
    <cellStyle name="20% - Accent2 7 5 2 2" xfId="7007"/>
    <cellStyle name="20% - Accent2 7 5 2 2 2" xfId="7008"/>
    <cellStyle name="20% - Accent2 7 5 2 3" xfId="7009"/>
    <cellStyle name="20% - Accent2 7 5 3" xfId="7010"/>
    <cellStyle name="20% - Accent2 7 5 3 2" xfId="7011"/>
    <cellStyle name="20% - Accent2 7 5 3 2 2" xfId="7012"/>
    <cellStyle name="20% - Accent2 7 5 3 3" xfId="7013"/>
    <cellStyle name="20% - Accent2 7 5 4" xfId="7014"/>
    <cellStyle name="20% - Accent2 7 5 4 2" xfId="7015"/>
    <cellStyle name="20% - Accent2 7 5 5" xfId="7016"/>
    <cellStyle name="20% - Accent2 7 6" xfId="7017"/>
    <cellStyle name="20% - Accent2 7 6 2" xfId="7018"/>
    <cellStyle name="20% - Accent2 7 6 2 2" xfId="7019"/>
    <cellStyle name="20% - Accent2 7 6 3" xfId="7020"/>
    <cellStyle name="20% - Accent2 7 7" xfId="7021"/>
    <cellStyle name="20% - Accent2 7 7 2" xfId="7022"/>
    <cellStyle name="20% - Accent2 7 7 2 2" xfId="7023"/>
    <cellStyle name="20% - Accent2 7 7 3" xfId="7024"/>
    <cellStyle name="20% - Accent2 7 8" xfId="7025"/>
    <cellStyle name="20% - Accent2 7 8 2" xfId="7026"/>
    <cellStyle name="20% - Accent2 7 8 2 2" xfId="7027"/>
    <cellStyle name="20% - Accent2 7 8 3" xfId="7028"/>
    <cellStyle name="20% - Accent2 7 9" xfId="7029"/>
    <cellStyle name="20% - Accent2 7 9 2" xfId="7030"/>
    <cellStyle name="20% - Accent2 70" xfId="7031"/>
    <cellStyle name="20% - Accent2 70 2" xfId="7032"/>
    <cellStyle name="20% - Accent2 70 2 2" xfId="7033"/>
    <cellStyle name="20% - Accent2 70 3" xfId="7034"/>
    <cellStyle name="20% - Accent2 70 3 2" xfId="7035"/>
    <cellStyle name="20% - Accent2 70 4" xfId="7036"/>
    <cellStyle name="20% - Accent2 71" xfId="7037"/>
    <cellStyle name="20% - Accent2 71 2" xfId="7038"/>
    <cellStyle name="20% - Accent2 71 2 2" xfId="7039"/>
    <cellStyle name="20% - Accent2 71 3" xfId="7040"/>
    <cellStyle name="20% - Accent2 71 3 2" xfId="7041"/>
    <cellStyle name="20% - Accent2 71 4" xfId="7042"/>
    <cellStyle name="20% - Accent2 72" xfId="7043"/>
    <cellStyle name="20% - Accent2 72 2" xfId="7044"/>
    <cellStyle name="20% - Accent2 72 2 2" xfId="7045"/>
    <cellStyle name="20% - Accent2 72 3" xfId="7046"/>
    <cellStyle name="20% - Accent2 72 3 2" xfId="7047"/>
    <cellStyle name="20% - Accent2 72 4" xfId="7048"/>
    <cellStyle name="20% - Accent2 73" xfId="7049"/>
    <cellStyle name="20% - Accent2 73 2" xfId="7050"/>
    <cellStyle name="20% - Accent2 73 2 2" xfId="7051"/>
    <cellStyle name="20% - Accent2 73 3" xfId="7052"/>
    <cellStyle name="20% - Accent2 73 3 2" xfId="7053"/>
    <cellStyle name="20% - Accent2 73 4" xfId="7054"/>
    <cellStyle name="20% - Accent2 74" xfId="7055"/>
    <cellStyle name="20% - Accent2 74 2" xfId="7056"/>
    <cellStyle name="20% - Accent2 74 2 2" xfId="7057"/>
    <cellStyle name="20% - Accent2 74 3" xfId="7058"/>
    <cellStyle name="20% - Accent2 74 3 2" xfId="7059"/>
    <cellStyle name="20% - Accent2 74 4" xfId="7060"/>
    <cellStyle name="20% - Accent2 75" xfId="7061"/>
    <cellStyle name="20% - Accent2 75 2" xfId="7062"/>
    <cellStyle name="20% - Accent2 75 2 2" xfId="7063"/>
    <cellStyle name="20% - Accent2 75 3" xfId="7064"/>
    <cellStyle name="20% - Accent2 75 3 2" xfId="7065"/>
    <cellStyle name="20% - Accent2 75 4" xfId="7066"/>
    <cellStyle name="20% - Accent2 76" xfId="7067"/>
    <cellStyle name="20% - Accent2 76 2" xfId="7068"/>
    <cellStyle name="20% - Accent2 76 2 2" xfId="7069"/>
    <cellStyle name="20% - Accent2 76 3" xfId="7070"/>
    <cellStyle name="20% - Accent2 76 3 2" xfId="7071"/>
    <cellStyle name="20% - Accent2 76 4" xfId="7072"/>
    <cellStyle name="20% - Accent2 77" xfId="7073"/>
    <cellStyle name="20% - Accent2 77 2" xfId="7074"/>
    <cellStyle name="20% - Accent2 77 2 2" xfId="7075"/>
    <cellStyle name="20% - Accent2 77 3" xfId="7076"/>
    <cellStyle name="20% - Accent2 77 3 2" xfId="7077"/>
    <cellStyle name="20% - Accent2 77 4" xfId="7078"/>
    <cellStyle name="20% - Accent2 78" xfId="7079"/>
    <cellStyle name="20% - Accent2 78 2" xfId="7080"/>
    <cellStyle name="20% - Accent2 78 2 2" xfId="7081"/>
    <cellStyle name="20% - Accent2 78 3" xfId="7082"/>
    <cellStyle name="20% - Accent2 78 3 2" xfId="7083"/>
    <cellStyle name="20% - Accent2 78 4" xfId="7084"/>
    <cellStyle name="20% - Accent2 79" xfId="7085"/>
    <cellStyle name="20% - Accent2 79 2" xfId="7086"/>
    <cellStyle name="20% - Accent2 79 2 2" xfId="7087"/>
    <cellStyle name="20% - Accent2 79 3" xfId="7088"/>
    <cellStyle name="20% - Accent2 79 3 2" xfId="7089"/>
    <cellStyle name="20% - Accent2 79 4" xfId="7090"/>
    <cellStyle name="20% - Accent2 8" xfId="7091"/>
    <cellStyle name="20% - Accent2 8 10" xfId="7092"/>
    <cellStyle name="20% - Accent2 8 10 2" xfId="7093"/>
    <cellStyle name="20% - Accent2 8 11" xfId="7094"/>
    <cellStyle name="20% - Accent2 8 2" xfId="7095"/>
    <cellStyle name="20% - Accent2 8 2 2" xfId="7096"/>
    <cellStyle name="20% - Accent2 8 2 2 2" xfId="7097"/>
    <cellStyle name="20% - Accent2 8 2 2 2 2" xfId="7098"/>
    <cellStyle name="20% - Accent2 8 2 2 2 2 2" xfId="7099"/>
    <cellStyle name="20% - Accent2 8 2 2 2 2 2 2" xfId="7100"/>
    <cellStyle name="20% - Accent2 8 2 2 2 2 2 2 2" xfId="7101"/>
    <cellStyle name="20% - Accent2 8 2 2 2 2 2 3" xfId="7102"/>
    <cellStyle name="20% - Accent2 8 2 2 2 2 3" xfId="7103"/>
    <cellStyle name="20% - Accent2 8 2 2 2 2 3 2" xfId="7104"/>
    <cellStyle name="20% - Accent2 8 2 2 2 2 3 2 2" xfId="7105"/>
    <cellStyle name="20% - Accent2 8 2 2 2 2 3 3" xfId="7106"/>
    <cellStyle name="20% - Accent2 8 2 2 2 2 4" xfId="7107"/>
    <cellStyle name="20% - Accent2 8 2 2 2 2 4 2" xfId="7108"/>
    <cellStyle name="20% - Accent2 8 2 2 2 2 5" xfId="7109"/>
    <cellStyle name="20% - Accent2 8 2 2 2 3" xfId="7110"/>
    <cellStyle name="20% - Accent2 8 2 2 2 3 2" xfId="7111"/>
    <cellStyle name="20% - Accent2 8 2 2 2 3 2 2" xfId="7112"/>
    <cellStyle name="20% - Accent2 8 2 2 2 3 3" xfId="7113"/>
    <cellStyle name="20% - Accent2 8 2 2 2 4" xfId="7114"/>
    <cellStyle name="20% - Accent2 8 2 2 2 4 2" xfId="7115"/>
    <cellStyle name="20% - Accent2 8 2 2 2 4 2 2" xfId="7116"/>
    <cellStyle name="20% - Accent2 8 2 2 2 4 3" xfId="7117"/>
    <cellStyle name="20% - Accent2 8 2 2 2 5" xfId="7118"/>
    <cellStyle name="20% - Accent2 8 2 2 2 5 2" xfId="7119"/>
    <cellStyle name="20% - Accent2 8 2 2 2 6" xfId="7120"/>
    <cellStyle name="20% - Accent2 8 2 2 3" xfId="7121"/>
    <cellStyle name="20% - Accent2 8 2 2 3 2" xfId="7122"/>
    <cellStyle name="20% - Accent2 8 2 2 3 2 2" xfId="7123"/>
    <cellStyle name="20% - Accent2 8 2 2 3 2 2 2" xfId="7124"/>
    <cellStyle name="20% - Accent2 8 2 2 3 2 3" xfId="7125"/>
    <cellStyle name="20% - Accent2 8 2 2 3 3" xfId="7126"/>
    <cellStyle name="20% - Accent2 8 2 2 3 3 2" xfId="7127"/>
    <cellStyle name="20% - Accent2 8 2 2 3 3 2 2" xfId="7128"/>
    <cellStyle name="20% - Accent2 8 2 2 3 3 3" xfId="7129"/>
    <cellStyle name="20% - Accent2 8 2 2 3 4" xfId="7130"/>
    <cellStyle name="20% - Accent2 8 2 2 3 4 2" xfId="7131"/>
    <cellStyle name="20% - Accent2 8 2 2 3 5" xfId="7132"/>
    <cellStyle name="20% - Accent2 8 2 2 4" xfId="7133"/>
    <cellStyle name="20% - Accent2 8 2 2 4 2" xfId="7134"/>
    <cellStyle name="20% - Accent2 8 2 2 4 2 2" xfId="7135"/>
    <cellStyle name="20% - Accent2 8 2 2 4 3" xfId="7136"/>
    <cellStyle name="20% - Accent2 8 2 2 5" xfId="7137"/>
    <cellStyle name="20% - Accent2 8 2 2 5 2" xfId="7138"/>
    <cellStyle name="20% - Accent2 8 2 2 5 2 2" xfId="7139"/>
    <cellStyle name="20% - Accent2 8 2 2 5 3" xfId="7140"/>
    <cellStyle name="20% - Accent2 8 2 2 6" xfId="7141"/>
    <cellStyle name="20% - Accent2 8 2 2 6 2" xfId="7142"/>
    <cellStyle name="20% - Accent2 8 2 2 6 2 2" xfId="7143"/>
    <cellStyle name="20% - Accent2 8 2 2 6 3" xfId="7144"/>
    <cellStyle name="20% - Accent2 8 2 2 7" xfId="7145"/>
    <cellStyle name="20% - Accent2 8 2 2 7 2" xfId="7146"/>
    <cellStyle name="20% - Accent2 8 2 2 8" xfId="7147"/>
    <cellStyle name="20% - Accent2 8 2 3" xfId="7148"/>
    <cellStyle name="20% - Accent2 8 2 3 2" xfId="7149"/>
    <cellStyle name="20% - Accent2 8 2 3 2 2" xfId="7150"/>
    <cellStyle name="20% - Accent2 8 2 3 2 2 2" xfId="7151"/>
    <cellStyle name="20% - Accent2 8 2 3 2 2 2 2" xfId="7152"/>
    <cellStyle name="20% - Accent2 8 2 3 2 2 3" xfId="7153"/>
    <cellStyle name="20% - Accent2 8 2 3 2 3" xfId="7154"/>
    <cellStyle name="20% - Accent2 8 2 3 2 3 2" xfId="7155"/>
    <cellStyle name="20% - Accent2 8 2 3 2 3 2 2" xfId="7156"/>
    <cellStyle name="20% - Accent2 8 2 3 2 3 3" xfId="7157"/>
    <cellStyle name="20% - Accent2 8 2 3 2 4" xfId="7158"/>
    <cellStyle name="20% - Accent2 8 2 3 2 4 2" xfId="7159"/>
    <cellStyle name="20% - Accent2 8 2 3 2 5" xfId="7160"/>
    <cellStyle name="20% - Accent2 8 2 3 3" xfId="7161"/>
    <cellStyle name="20% - Accent2 8 2 3 3 2" xfId="7162"/>
    <cellStyle name="20% - Accent2 8 2 3 3 2 2" xfId="7163"/>
    <cellStyle name="20% - Accent2 8 2 3 3 3" xfId="7164"/>
    <cellStyle name="20% - Accent2 8 2 3 4" xfId="7165"/>
    <cellStyle name="20% - Accent2 8 2 3 4 2" xfId="7166"/>
    <cellStyle name="20% - Accent2 8 2 3 4 2 2" xfId="7167"/>
    <cellStyle name="20% - Accent2 8 2 3 4 3" xfId="7168"/>
    <cellStyle name="20% - Accent2 8 2 3 5" xfId="7169"/>
    <cellStyle name="20% - Accent2 8 2 3 5 2" xfId="7170"/>
    <cellStyle name="20% - Accent2 8 2 3 6" xfId="7171"/>
    <cellStyle name="20% - Accent2 8 2 4" xfId="7172"/>
    <cellStyle name="20% - Accent2 8 2 4 2" xfId="7173"/>
    <cellStyle name="20% - Accent2 8 2 4 2 2" xfId="7174"/>
    <cellStyle name="20% - Accent2 8 2 4 2 2 2" xfId="7175"/>
    <cellStyle name="20% - Accent2 8 2 4 2 3" xfId="7176"/>
    <cellStyle name="20% - Accent2 8 2 4 3" xfId="7177"/>
    <cellStyle name="20% - Accent2 8 2 4 3 2" xfId="7178"/>
    <cellStyle name="20% - Accent2 8 2 4 3 2 2" xfId="7179"/>
    <cellStyle name="20% - Accent2 8 2 4 3 3" xfId="7180"/>
    <cellStyle name="20% - Accent2 8 2 4 4" xfId="7181"/>
    <cellStyle name="20% - Accent2 8 2 4 4 2" xfId="7182"/>
    <cellStyle name="20% - Accent2 8 2 4 5" xfId="7183"/>
    <cellStyle name="20% - Accent2 8 2 5" xfId="7184"/>
    <cellStyle name="20% - Accent2 8 2 5 2" xfId="7185"/>
    <cellStyle name="20% - Accent2 8 2 5 2 2" xfId="7186"/>
    <cellStyle name="20% - Accent2 8 2 5 3" xfId="7187"/>
    <cellStyle name="20% - Accent2 8 2 6" xfId="7188"/>
    <cellStyle name="20% - Accent2 8 2 6 2" xfId="7189"/>
    <cellStyle name="20% - Accent2 8 2 6 2 2" xfId="7190"/>
    <cellStyle name="20% - Accent2 8 2 6 3" xfId="7191"/>
    <cellStyle name="20% - Accent2 8 2 7" xfId="7192"/>
    <cellStyle name="20% - Accent2 8 2 7 2" xfId="7193"/>
    <cellStyle name="20% - Accent2 8 2 7 2 2" xfId="7194"/>
    <cellStyle name="20% - Accent2 8 2 7 3" xfId="7195"/>
    <cellStyle name="20% - Accent2 8 2 8" xfId="7196"/>
    <cellStyle name="20% - Accent2 8 2 8 2" xfId="7197"/>
    <cellStyle name="20% - Accent2 8 2 9" xfId="7198"/>
    <cellStyle name="20% - Accent2 8 3" xfId="7199"/>
    <cellStyle name="20% - Accent2 8 3 2" xfId="7200"/>
    <cellStyle name="20% - Accent2 8 3 2 2" xfId="7201"/>
    <cellStyle name="20% - Accent2 8 3 2 2 2" xfId="7202"/>
    <cellStyle name="20% - Accent2 8 3 2 2 2 2" xfId="7203"/>
    <cellStyle name="20% - Accent2 8 3 2 2 2 2 2" xfId="7204"/>
    <cellStyle name="20% - Accent2 8 3 2 2 2 3" xfId="7205"/>
    <cellStyle name="20% - Accent2 8 3 2 2 3" xfId="7206"/>
    <cellStyle name="20% - Accent2 8 3 2 2 3 2" xfId="7207"/>
    <cellStyle name="20% - Accent2 8 3 2 2 3 2 2" xfId="7208"/>
    <cellStyle name="20% - Accent2 8 3 2 2 3 3" xfId="7209"/>
    <cellStyle name="20% - Accent2 8 3 2 2 4" xfId="7210"/>
    <cellStyle name="20% - Accent2 8 3 2 2 4 2" xfId="7211"/>
    <cellStyle name="20% - Accent2 8 3 2 2 5" xfId="7212"/>
    <cellStyle name="20% - Accent2 8 3 2 3" xfId="7213"/>
    <cellStyle name="20% - Accent2 8 3 2 3 2" xfId="7214"/>
    <cellStyle name="20% - Accent2 8 3 2 3 2 2" xfId="7215"/>
    <cellStyle name="20% - Accent2 8 3 2 3 3" xfId="7216"/>
    <cellStyle name="20% - Accent2 8 3 2 4" xfId="7217"/>
    <cellStyle name="20% - Accent2 8 3 2 4 2" xfId="7218"/>
    <cellStyle name="20% - Accent2 8 3 2 4 2 2" xfId="7219"/>
    <cellStyle name="20% - Accent2 8 3 2 4 3" xfId="7220"/>
    <cellStyle name="20% - Accent2 8 3 2 5" xfId="7221"/>
    <cellStyle name="20% - Accent2 8 3 2 5 2" xfId="7222"/>
    <cellStyle name="20% - Accent2 8 3 2 6" xfId="7223"/>
    <cellStyle name="20% - Accent2 8 3 3" xfId="7224"/>
    <cellStyle name="20% - Accent2 8 3 3 2" xfId="7225"/>
    <cellStyle name="20% - Accent2 8 3 3 2 2" xfId="7226"/>
    <cellStyle name="20% - Accent2 8 3 3 2 2 2" xfId="7227"/>
    <cellStyle name="20% - Accent2 8 3 3 2 3" xfId="7228"/>
    <cellStyle name="20% - Accent2 8 3 3 3" xfId="7229"/>
    <cellStyle name="20% - Accent2 8 3 3 3 2" xfId="7230"/>
    <cellStyle name="20% - Accent2 8 3 3 3 2 2" xfId="7231"/>
    <cellStyle name="20% - Accent2 8 3 3 3 3" xfId="7232"/>
    <cellStyle name="20% - Accent2 8 3 3 4" xfId="7233"/>
    <cellStyle name="20% - Accent2 8 3 3 4 2" xfId="7234"/>
    <cellStyle name="20% - Accent2 8 3 3 5" xfId="7235"/>
    <cellStyle name="20% - Accent2 8 3 4" xfId="7236"/>
    <cellStyle name="20% - Accent2 8 3 4 2" xfId="7237"/>
    <cellStyle name="20% - Accent2 8 3 4 2 2" xfId="7238"/>
    <cellStyle name="20% - Accent2 8 3 4 3" xfId="7239"/>
    <cellStyle name="20% - Accent2 8 3 5" xfId="7240"/>
    <cellStyle name="20% - Accent2 8 3 5 2" xfId="7241"/>
    <cellStyle name="20% - Accent2 8 3 5 2 2" xfId="7242"/>
    <cellStyle name="20% - Accent2 8 3 5 3" xfId="7243"/>
    <cellStyle name="20% - Accent2 8 3 6" xfId="7244"/>
    <cellStyle name="20% - Accent2 8 3 6 2" xfId="7245"/>
    <cellStyle name="20% - Accent2 8 3 6 2 2" xfId="7246"/>
    <cellStyle name="20% - Accent2 8 3 6 3" xfId="7247"/>
    <cellStyle name="20% - Accent2 8 3 7" xfId="7248"/>
    <cellStyle name="20% - Accent2 8 3 7 2" xfId="7249"/>
    <cellStyle name="20% - Accent2 8 3 8" xfId="7250"/>
    <cellStyle name="20% - Accent2 8 4" xfId="7251"/>
    <cellStyle name="20% - Accent2 8 4 2" xfId="7252"/>
    <cellStyle name="20% - Accent2 8 4 2 2" xfId="7253"/>
    <cellStyle name="20% - Accent2 8 4 2 2 2" xfId="7254"/>
    <cellStyle name="20% - Accent2 8 4 2 2 2 2" xfId="7255"/>
    <cellStyle name="20% - Accent2 8 4 2 2 3" xfId="7256"/>
    <cellStyle name="20% - Accent2 8 4 2 3" xfId="7257"/>
    <cellStyle name="20% - Accent2 8 4 2 3 2" xfId="7258"/>
    <cellStyle name="20% - Accent2 8 4 2 3 2 2" xfId="7259"/>
    <cellStyle name="20% - Accent2 8 4 2 3 3" xfId="7260"/>
    <cellStyle name="20% - Accent2 8 4 2 4" xfId="7261"/>
    <cellStyle name="20% - Accent2 8 4 2 4 2" xfId="7262"/>
    <cellStyle name="20% - Accent2 8 4 2 5" xfId="7263"/>
    <cellStyle name="20% - Accent2 8 4 3" xfId="7264"/>
    <cellStyle name="20% - Accent2 8 4 3 2" xfId="7265"/>
    <cellStyle name="20% - Accent2 8 4 3 2 2" xfId="7266"/>
    <cellStyle name="20% - Accent2 8 4 3 3" xfId="7267"/>
    <cellStyle name="20% - Accent2 8 4 4" xfId="7268"/>
    <cellStyle name="20% - Accent2 8 4 4 2" xfId="7269"/>
    <cellStyle name="20% - Accent2 8 4 4 2 2" xfId="7270"/>
    <cellStyle name="20% - Accent2 8 4 4 3" xfId="7271"/>
    <cellStyle name="20% - Accent2 8 4 5" xfId="7272"/>
    <cellStyle name="20% - Accent2 8 4 5 2" xfId="7273"/>
    <cellStyle name="20% - Accent2 8 4 6" xfId="7274"/>
    <cellStyle name="20% - Accent2 8 5" xfId="7275"/>
    <cellStyle name="20% - Accent2 8 5 2" xfId="7276"/>
    <cellStyle name="20% - Accent2 8 5 2 2" xfId="7277"/>
    <cellStyle name="20% - Accent2 8 5 2 2 2" xfId="7278"/>
    <cellStyle name="20% - Accent2 8 5 2 3" xfId="7279"/>
    <cellStyle name="20% - Accent2 8 5 3" xfId="7280"/>
    <cellStyle name="20% - Accent2 8 5 3 2" xfId="7281"/>
    <cellStyle name="20% - Accent2 8 5 3 2 2" xfId="7282"/>
    <cellStyle name="20% - Accent2 8 5 3 3" xfId="7283"/>
    <cellStyle name="20% - Accent2 8 5 4" xfId="7284"/>
    <cellStyle name="20% - Accent2 8 5 4 2" xfId="7285"/>
    <cellStyle name="20% - Accent2 8 5 5" xfId="7286"/>
    <cellStyle name="20% - Accent2 8 6" xfId="7287"/>
    <cellStyle name="20% - Accent2 8 6 2" xfId="7288"/>
    <cellStyle name="20% - Accent2 8 6 2 2" xfId="7289"/>
    <cellStyle name="20% - Accent2 8 6 3" xfId="7290"/>
    <cellStyle name="20% - Accent2 8 7" xfId="7291"/>
    <cellStyle name="20% - Accent2 8 7 2" xfId="7292"/>
    <cellStyle name="20% - Accent2 8 7 2 2" xfId="7293"/>
    <cellStyle name="20% - Accent2 8 7 3" xfId="7294"/>
    <cellStyle name="20% - Accent2 8 8" xfId="7295"/>
    <cellStyle name="20% - Accent2 8 8 2" xfId="7296"/>
    <cellStyle name="20% - Accent2 8 8 2 2" xfId="7297"/>
    <cellStyle name="20% - Accent2 8 8 3" xfId="7298"/>
    <cellStyle name="20% - Accent2 8 9" xfId="7299"/>
    <cellStyle name="20% - Accent2 8 9 2" xfId="7300"/>
    <cellStyle name="20% - Accent2 80" xfId="7301"/>
    <cellStyle name="20% - Accent2 80 2" xfId="7302"/>
    <cellStyle name="20% - Accent2 80 2 2" xfId="7303"/>
    <cellStyle name="20% - Accent2 80 3" xfId="7304"/>
    <cellStyle name="20% - Accent2 81" xfId="7305"/>
    <cellStyle name="20% - Accent2 81 2" xfId="7306"/>
    <cellStyle name="20% - Accent2 82" xfId="7307"/>
    <cellStyle name="20% - Accent2 82 2" xfId="7308"/>
    <cellStyle name="20% - Accent2 83" xfId="7309"/>
    <cellStyle name="20% - Accent2 83 2" xfId="7310"/>
    <cellStyle name="20% - Accent2 84" xfId="7311"/>
    <cellStyle name="20% - Accent2 84 2" xfId="7312"/>
    <cellStyle name="20% - Accent2 85" xfId="7313"/>
    <cellStyle name="20% - Accent2 85 2" xfId="7314"/>
    <cellStyle name="20% - Accent2 86" xfId="7315"/>
    <cellStyle name="20% - Accent2 86 2" xfId="7316"/>
    <cellStyle name="20% - Accent2 87" xfId="7317"/>
    <cellStyle name="20% - Accent2 87 2" xfId="7318"/>
    <cellStyle name="20% - Accent2 88" xfId="7319"/>
    <cellStyle name="20% - Accent2 88 2" xfId="7320"/>
    <cellStyle name="20% - Accent2 89" xfId="7321"/>
    <cellStyle name="20% - Accent2 89 2" xfId="7322"/>
    <cellStyle name="20% - Accent2 9" xfId="7323"/>
    <cellStyle name="20% - Accent2 9 10" xfId="7324"/>
    <cellStyle name="20% - Accent2 9 2" xfId="7325"/>
    <cellStyle name="20% - Accent2 9 2 2" xfId="7326"/>
    <cellStyle name="20% - Accent2 9 2 2 2" xfId="7327"/>
    <cellStyle name="20% - Accent2 9 2 2 2 2" xfId="7328"/>
    <cellStyle name="20% - Accent2 9 2 2 2 2 2" xfId="7329"/>
    <cellStyle name="20% - Accent2 9 2 2 2 2 2 2" xfId="7330"/>
    <cellStyle name="20% - Accent2 9 2 2 2 2 2 2 2" xfId="7331"/>
    <cellStyle name="20% - Accent2 9 2 2 2 2 2 3" xfId="7332"/>
    <cellStyle name="20% - Accent2 9 2 2 2 2 3" xfId="7333"/>
    <cellStyle name="20% - Accent2 9 2 2 2 2 3 2" xfId="7334"/>
    <cellStyle name="20% - Accent2 9 2 2 2 2 3 2 2" xfId="7335"/>
    <cellStyle name="20% - Accent2 9 2 2 2 2 3 3" xfId="7336"/>
    <cellStyle name="20% - Accent2 9 2 2 2 2 4" xfId="7337"/>
    <cellStyle name="20% - Accent2 9 2 2 2 2 4 2" xfId="7338"/>
    <cellStyle name="20% - Accent2 9 2 2 2 2 5" xfId="7339"/>
    <cellStyle name="20% - Accent2 9 2 2 2 3" xfId="7340"/>
    <cellStyle name="20% - Accent2 9 2 2 2 3 2" xfId="7341"/>
    <cellStyle name="20% - Accent2 9 2 2 2 3 2 2" xfId="7342"/>
    <cellStyle name="20% - Accent2 9 2 2 2 3 3" xfId="7343"/>
    <cellStyle name="20% - Accent2 9 2 2 2 4" xfId="7344"/>
    <cellStyle name="20% - Accent2 9 2 2 2 4 2" xfId="7345"/>
    <cellStyle name="20% - Accent2 9 2 2 2 4 2 2" xfId="7346"/>
    <cellStyle name="20% - Accent2 9 2 2 2 4 3" xfId="7347"/>
    <cellStyle name="20% - Accent2 9 2 2 2 5" xfId="7348"/>
    <cellStyle name="20% - Accent2 9 2 2 2 5 2" xfId="7349"/>
    <cellStyle name="20% - Accent2 9 2 2 2 6" xfId="7350"/>
    <cellStyle name="20% - Accent2 9 2 2 3" xfId="7351"/>
    <cellStyle name="20% - Accent2 9 2 2 3 2" xfId="7352"/>
    <cellStyle name="20% - Accent2 9 2 2 3 2 2" xfId="7353"/>
    <cellStyle name="20% - Accent2 9 2 2 3 2 2 2" xfId="7354"/>
    <cellStyle name="20% - Accent2 9 2 2 3 2 3" xfId="7355"/>
    <cellStyle name="20% - Accent2 9 2 2 3 3" xfId="7356"/>
    <cellStyle name="20% - Accent2 9 2 2 3 3 2" xfId="7357"/>
    <cellStyle name="20% - Accent2 9 2 2 3 3 2 2" xfId="7358"/>
    <cellStyle name="20% - Accent2 9 2 2 3 3 3" xfId="7359"/>
    <cellStyle name="20% - Accent2 9 2 2 3 4" xfId="7360"/>
    <cellStyle name="20% - Accent2 9 2 2 3 4 2" xfId="7361"/>
    <cellStyle name="20% - Accent2 9 2 2 3 5" xfId="7362"/>
    <cellStyle name="20% - Accent2 9 2 2 4" xfId="7363"/>
    <cellStyle name="20% - Accent2 9 2 2 4 2" xfId="7364"/>
    <cellStyle name="20% - Accent2 9 2 2 4 2 2" xfId="7365"/>
    <cellStyle name="20% - Accent2 9 2 2 4 3" xfId="7366"/>
    <cellStyle name="20% - Accent2 9 2 2 5" xfId="7367"/>
    <cellStyle name="20% - Accent2 9 2 2 5 2" xfId="7368"/>
    <cellStyle name="20% - Accent2 9 2 2 5 2 2" xfId="7369"/>
    <cellStyle name="20% - Accent2 9 2 2 5 3" xfId="7370"/>
    <cellStyle name="20% - Accent2 9 2 2 6" xfId="7371"/>
    <cellStyle name="20% - Accent2 9 2 2 6 2" xfId="7372"/>
    <cellStyle name="20% - Accent2 9 2 2 6 2 2" xfId="7373"/>
    <cellStyle name="20% - Accent2 9 2 2 6 3" xfId="7374"/>
    <cellStyle name="20% - Accent2 9 2 2 7" xfId="7375"/>
    <cellStyle name="20% - Accent2 9 2 2 7 2" xfId="7376"/>
    <cellStyle name="20% - Accent2 9 2 2 8" xfId="7377"/>
    <cellStyle name="20% - Accent2 9 2 3" xfId="7378"/>
    <cellStyle name="20% - Accent2 9 2 3 2" xfId="7379"/>
    <cellStyle name="20% - Accent2 9 2 3 2 2" xfId="7380"/>
    <cellStyle name="20% - Accent2 9 2 3 2 2 2" xfId="7381"/>
    <cellStyle name="20% - Accent2 9 2 3 2 2 2 2" xfId="7382"/>
    <cellStyle name="20% - Accent2 9 2 3 2 2 3" xfId="7383"/>
    <cellStyle name="20% - Accent2 9 2 3 2 3" xfId="7384"/>
    <cellStyle name="20% - Accent2 9 2 3 2 3 2" xfId="7385"/>
    <cellStyle name="20% - Accent2 9 2 3 2 3 2 2" xfId="7386"/>
    <cellStyle name="20% - Accent2 9 2 3 2 3 3" xfId="7387"/>
    <cellStyle name="20% - Accent2 9 2 3 2 4" xfId="7388"/>
    <cellStyle name="20% - Accent2 9 2 3 2 4 2" xfId="7389"/>
    <cellStyle name="20% - Accent2 9 2 3 2 5" xfId="7390"/>
    <cellStyle name="20% - Accent2 9 2 3 3" xfId="7391"/>
    <cellStyle name="20% - Accent2 9 2 3 3 2" xfId="7392"/>
    <cellStyle name="20% - Accent2 9 2 3 3 2 2" xfId="7393"/>
    <cellStyle name="20% - Accent2 9 2 3 3 3" xfId="7394"/>
    <cellStyle name="20% - Accent2 9 2 3 4" xfId="7395"/>
    <cellStyle name="20% - Accent2 9 2 3 4 2" xfId="7396"/>
    <cellStyle name="20% - Accent2 9 2 3 4 2 2" xfId="7397"/>
    <cellStyle name="20% - Accent2 9 2 3 4 3" xfId="7398"/>
    <cellStyle name="20% - Accent2 9 2 3 5" xfId="7399"/>
    <cellStyle name="20% - Accent2 9 2 3 5 2" xfId="7400"/>
    <cellStyle name="20% - Accent2 9 2 3 6" xfId="7401"/>
    <cellStyle name="20% - Accent2 9 2 4" xfId="7402"/>
    <cellStyle name="20% - Accent2 9 2 4 2" xfId="7403"/>
    <cellStyle name="20% - Accent2 9 2 4 2 2" xfId="7404"/>
    <cellStyle name="20% - Accent2 9 2 4 2 2 2" xfId="7405"/>
    <cellStyle name="20% - Accent2 9 2 4 2 3" xfId="7406"/>
    <cellStyle name="20% - Accent2 9 2 4 3" xfId="7407"/>
    <cellStyle name="20% - Accent2 9 2 4 3 2" xfId="7408"/>
    <cellStyle name="20% - Accent2 9 2 4 3 2 2" xfId="7409"/>
    <cellStyle name="20% - Accent2 9 2 4 3 3" xfId="7410"/>
    <cellStyle name="20% - Accent2 9 2 4 4" xfId="7411"/>
    <cellStyle name="20% - Accent2 9 2 4 4 2" xfId="7412"/>
    <cellStyle name="20% - Accent2 9 2 4 5" xfId="7413"/>
    <cellStyle name="20% - Accent2 9 2 5" xfId="7414"/>
    <cellStyle name="20% - Accent2 9 2 5 2" xfId="7415"/>
    <cellStyle name="20% - Accent2 9 2 5 2 2" xfId="7416"/>
    <cellStyle name="20% - Accent2 9 2 5 3" xfId="7417"/>
    <cellStyle name="20% - Accent2 9 2 6" xfId="7418"/>
    <cellStyle name="20% - Accent2 9 2 6 2" xfId="7419"/>
    <cellStyle name="20% - Accent2 9 2 6 2 2" xfId="7420"/>
    <cellStyle name="20% - Accent2 9 2 6 3" xfId="7421"/>
    <cellStyle name="20% - Accent2 9 2 7" xfId="7422"/>
    <cellStyle name="20% - Accent2 9 2 7 2" xfId="7423"/>
    <cellStyle name="20% - Accent2 9 2 7 2 2" xfId="7424"/>
    <cellStyle name="20% - Accent2 9 2 7 3" xfId="7425"/>
    <cellStyle name="20% - Accent2 9 2 8" xfId="7426"/>
    <cellStyle name="20% - Accent2 9 2 8 2" xfId="7427"/>
    <cellStyle name="20% - Accent2 9 2 9" xfId="7428"/>
    <cellStyle name="20% - Accent2 9 3" xfId="7429"/>
    <cellStyle name="20% - Accent2 9 3 2" xfId="7430"/>
    <cellStyle name="20% - Accent2 9 3 2 2" xfId="7431"/>
    <cellStyle name="20% - Accent2 9 3 2 2 2" xfId="7432"/>
    <cellStyle name="20% - Accent2 9 3 2 2 2 2" xfId="7433"/>
    <cellStyle name="20% - Accent2 9 3 2 2 2 2 2" xfId="7434"/>
    <cellStyle name="20% - Accent2 9 3 2 2 2 3" xfId="7435"/>
    <cellStyle name="20% - Accent2 9 3 2 2 3" xfId="7436"/>
    <cellStyle name="20% - Accent2 9 3 2 2 3 2" xfId="7437"/>
    <cellStyle name="20% - Accent2 9 3 2 2 3 2 2" xfId="7438"/>
    <cellStyle name="20% - Accent2 9 3 2 2 3 3" xfId="7439"/>
    <cellStyle name="20% - Accent2 9 3 2 2 4" xfId="7440"/>
    <cellStyle name="20% - Accent2 9 3 2 2 4 2" xfId="7441"/>
    <cellStyle name="20% - Accent2 9 3 2 2 5" xfId="7442"/>
    <cellStyle name="20% - Accent2 9 3 2 3" xfId="7443"/>
    <cellStyle name="20% - Accent2 9 3 2 3 2" xfId="7444"/>
    <cellStyle name="20% - Accent2 9 3 2 3 2 2" xfId="7445"/>
    <cellStyle name="20% - Accent2 9 3 2 3 3" xfId="7446"/>
    <cellStyle name="20% - Accent2 9 3 2 4" xfId="7447"/>
    <cellStyle name="20% - Accent2 9 3 2 4 2" xfId="7448"/>
    <cellStyle name="20% - Accent2 9 3 2 4 2 2" xfId="7449"/>
    <cellStyle name="20% - Accent2 9 3 2 4 3" xfId="7450"/>
    <cellStyle name="20% - Accent2 9 3 2 5" xfId="7451"/>
    <cellStyle name="20% - Accent2 9 3 2 5 2" xfId="7452"/>
    <cellStyle name="20% - Accent2 9 3 2 6" xfId="7453"/>
    <cellStyle name="20% - Accent2 9 3 3" xfId="7454"/>
    <cellStyle name="20% - Accent2 9 3 3 2" xfId="7455"/>
    <cellStyle name="20% - Accent2 9 3 3 2 2" xfId="7456"/>
    <cellStyle name="20% - Accent2 9 3 3 2 2 2" xfId="7457"/>
    <cellStyle name="20% - Accent2 9 3 3 2 3" xfId="7458"/>
    <cellStyle name="20% - Accent2 9 3 3 3" xfId="7459"/>
    <cellStyle name="20% - Accent2 9 3 3 3 2" xfId="7460"/>
    <cellStyle name="20% - Accent2 9 3 3 3 2 2" xfId="7461"/>
    <cellStyle name="20% - Accent2 9 3 3 3 3" xfId="7462"/>
    <cellStyle name="20% - Accent2 9 3 3 4" xfId="7463"/>
    <cellStyle name="20% - Accent2 9 3 3 4 2" xfId="7464"/>
    <cellStyle name="20% - Accent2 9 3 3 5" xfId="7465"/>
    <cellStyle name="20% - Accent2 9 3 4" xfId="7466"/>
    <cellStyle name="20% - Accent2 9 3 4 2" xfId="7467"/>
    <cellStyle name="20% - Accent2 9 3 4 2 2" xfId="7468"/>
    <cellStyle name="20% - Accent2 9 3 4 3" xfId="7469"/>
    <cellStyle name="20% - Accent2 9 3 5" xfId="7470"/>
    <cellStyle name="20% - Accent2 9 3 5 2" xfId="7471"/>
    <cellStyle name="20% - Accent2 9 3 5 2 2" xfId="7472"/>
    <cellStyle name="20% - Accent2 9 3 5 3" xfId="7473"/>
    <cellStyle name="20% - Accent2 9 3 6" xfId="7474"/>
    <cellStyle name="20% - Accent2 9 3 6 2" xfId="7475"/>
    <cellStyle name="20% - Accent2 9 3 6 2 2" xfId="7476"/>
    <cellStyle name="20% - Accent2 9 3 6 3" xfId="7477"/>
    <cellStyle name="20% - Accent2 9 3 7" xfId="7478"/>
    <cellStyle name="20% - Accent2 9 3 7 2" xfId="7479"/>
    <cellStyle name="20% - Accent2 9 3 8" xfId="7480"/>
    <cellStyle name="20% - Accent2 9 4" xfId="7481"/>
    <cellStyle name="20% - Accent2 9 4 2" xfId="7482"/>
    <cellStyle name="20% - Accent2 9 4 2 2" xfId="7483"/>
    <cellStyle name="20% - Accent2 9 4 2 2 2" xfId="7484"/>
    <cellStyle name="20% - Accent2 9 4 2 2 2 2" xfId="7485"/>
    <cellStyle name="20% - Accent2 9 4 2 2 3" xfId="7486"/>
    <cellStyle name="20% - Accent2 9 4 2 3" xfId="7487"/>
    <cellStyle name="20% - Accent2 9 4 2 3 2" xfId="7488"/>
    <cellStyle name="20% - Accent2 9 4 2 3 2 2" xfId="7489"/>
    <cellStyle name="20% - Accent2 9 4 2 3 3" xfId="7490"/>
    <cellStyle name="20% - Accent2 9 4 2 4" xfId="7491"/>
    <cellStyle name="20% - Accent2 9 4 2 4 2" xfId="7492"/>
    <cellStyle name="20% - Accent2 9 4 2 5" xfId="7493"/>
    <cellStyle name="20% - Accent2 9 4 3" xfId="7494"/>
    <cellStyle name="20% - Accent2 9 4 3 2" xfId="7495"/>
    <cellStyle name="20% - Accent2 9 4 3 2 2" xfId="7496"/>
    <cellStyle name="20% - Accent2 9 4 3 3" xfId="7497"/>
    <cellStyle name="20% - Accent2 9 4 4" xfId="7498"/>
    <cellStyle name="20% - Accent2 9 4 4 2" xfId="7499"/>
    <cellStyle name="20% - Accent2 9 4 4 2 2" xfId="7500"/>
    <cellStyle name="20% - Accent2 9 4 4 3" xfId="7501"/>
    <cellStyle name="20% - Accent2 9 4 5" xfId="7502"/>
    <cellStyle name="20% - Accent2 9 4 5 2" xfId="7503"/>
    <cellStyle name="20% - Accent2 9 4 6" xfId="7504"/>
    <cellStyle name="20% - Accent2 9 5" xfId="7505"/>
    <cellStyle name="20% - Accent2 9 5 2" xfId="7506"/>
    <cellStyle name="20% - Accent2 9 5 2 2" xfId="7507"/>
    <cellStyle name="20% - Accent2 9 5 2 2 2" xfId="7508"/>
    <cellStyle name="20% - Accent2 9 5 2 3" xfId="7509"/>
    <cellStyle name="20% - Accent2 9 5 3" xfId="7510"/>
    <cellStyle name="20% - Accent2 9 5 3 2" xfId="7511"/>
    <cellStyle name="20% - Accent2 9 5 3 2 2" xfId="7512"/>
    <cellStyle name="20% - Accent2 9 5 3 3" xfId="7513"/>
    <cellStyle name="20% - Accent2 9 5 4" xfId="7514"/>
    <cellStyle name="20% - Accent2 9 5 4 2" xfId="7515"/>
    <cellStyle name="20% - Accent2 9 5 5" xfId="7516"/>
    <cellStyle name="20% - Accent2 9 6" xfId="7517"/>
    <cellStyle name="20% - Accent2 9 6 2" xfId="7518"/>
    <cellStyle name="20% - Accent2 9 6 2 2" xfId="7519"/>
    <cellStyle name="20% - Accent2 9 6 3" xfId="7520"/>
    <cellStyle name="20% - Accent2 9 7" xfId="7521"/>
    <cellStyle name="20% - Accent2 9 7 2" xfId="7522"/>
    <cellStyle name="20% - Accent2 9 7 2 2" xfId="7523"/>
    <cellStyle name="20% - Accent2 9 7 3" xfId="7524"/>
    <cellStyle name="20% - Accent2 9 8" xfId="7525"/>
    <cellStyle name="20% - Accent2 9 8 2" xfId="7526"/>
    <cellStyle name="20% - Accent2 9 8 2 2" xfId="7527"/>
    <cellStyle name="20% - Accent2 9 8 3" xfId="7528"/>
    <cellStyle name="20% - Accent2 9 9" xfId="7529"/>
    <cellStyle name="20% - Accent2 9 9 2" xfId="7530"/>
    <cellStyle name="20% - Accent2 90" xfId="7531"/>
    <cellStyle name="20% - Accent2 90 2" xfId="7532"/>
    <cellStyle name="20% - Accent2 91" xfId="7533"/>
    <cellStyle name="20% - Accent2 91 2" xfId="7534"/>
    <cellStyle name="20% - Accent2 92" xfId="7535"/>
    <cellStyle name="20% - Accent2 92 2" xfId="7536"/>
    <cellStyle name="20% - Accent2 93" xfId="7537"/>
    <cellStyle name="20% - Accent2 94" xfId="7538"/>
    <cellStyle name="20% - Accent2 95" xfId="7539"/>
    <cellStyle name="20% - Accent2 96" xfId="7540"/>
    <cellStyle name="20% - Accent2 97" xfId="7541"/>
    <cellStyle name="20% - Accent2 98" xfId="7542"/>
    <cellStyle name="20% - Accent2 99" xfId="7543"/>
    <cellStyle name="20% - Accent3" xfId="32" builtinId="38" customBuiltin="1"/>
    <cellStyle name="20% - Accent3 10" xfId="7544"/>
    <cellStyle name="20% - Accent3 10 10" xfId="7545"/>
    <cellStyle name="20% - Accent3 10 2" xfId="7546"/>
    <cellStyle name="20% - Accent3 10 2 2" xfId="7547"/>
    <cellStyle name="20% - Accent3 10 2 2 2" xfId="7548"/>
    <cellStyle name="20% - Accent3 10 2 2 2 2" xfId="7549"/>
    <cellStyle name="20% - Accent3 10 2 2 2 2 2" xfId="7550"/>
    <cellStyle name="20% - Accent3 10 2 2 2 2 2 2" xfId="7551"/>
    <cellStyle name="20% - Accent3 10 2 2 2 2 2 2 2" xfId="7552"/>
    <cellStyle name="20% - Accent3 10 2 2 2 2 2 3" xfId="7553"/>
    <cellStyle name="20% - Accent3 10 2 2 2 2 3" xfId="7554"/>
    <cellStyle name="20% - Accent3 10 2 2 2 2 3 2" xfId="7555"/>
    <cellStyle name="20% - Accent3 10 2 2 2 2 3 2 2" xfId="7556"/>
    <cellStyle name="20% - Accent3 10 2 2 2 2 3 3" xfId="7557"/>
    <cellStyle name="20% - Accent3 10 2 2 2 2 4" xfId="7558"/>
    <cellStyle name="20% - Accent3 10 2 2 2 2 4 2" xfId="7559"/>
    <cellStyle name="20% - Accent3 10 2 2 2 2 5" xfId="7560"/>
    <cellStyle name="20% - Accent3 10 2 2 2 3" xfId="7561"/>
    <cellStyle name="20% - Accent3 10 2 2 2 3 2" xfId="7562"/>
    <cellStyle name="20% - Accent3 10 2 2 2 3 2 2" xfId="7563"/>
    <cellStyle name="20% - Accent3 10 2 2 2 3 3" xfId="7564"/>
    <cellStyle name="20% - Accent3 10 2 2 2 4" xfId="7565"/>
    <cellStyle name="20% - Accent3 10 2 2 2 4 2" xfId="7566"/>
    <cellStyle name="20% - Accent3 10 2 2 2 4 2 2" xfId="7567"/>
    <cellStyle name="20% - Accent3 10 2 2 2 4 3" xfId="7568"/>
    <cellStyle name="20% - Accent3 10 2 2 2 5" xfId="7569"/>
    <cellStyle name="20% - Accent3 10 2 2 2 5 2" xfId="7570"/>
    <cellStyle name="20% - Accent3 10 2 2 2 6" xfId="7571"/>
    <cellStyle name="20% - Accent3 10 2 2 3" xfId="7572"/>
    <cellStyle name="20% - Accent3 10 2 2 3 2" xfId="7573"/>
    <cellStyle name="20% - Accent3 10 2 2 3 2 2" xfId="7574"/>
    <cellStyle name="20% - Accent3 10 2 2 3 2 2 2" xfId="7575"/>
    <cellStyle name="20% - Accent3 10 2 2 3 2 3" xfId="7576"/>
    <cellStyle name="20% - Accent3 10 2 2 3 3" xfId="7577"/>
    <cellStyle name="20% - Accent3 10 2 2 3 3 2" xfId="7578"/>
    <cellStyle name="20% - Accent3 10 2 2 3 3 2 2" xfId="7579"/>
    <cellStyle name="20% - Accent3 10 2 2 3 3 3" xfId="7580"/>
    <cellStyle name="20% - Accent3 10 2 2 3 4" xfId="7581"/>
    <cellStyle name="20% - Accent3 10 2 2 3 4 2" xfId="7582"/>
    <cellStyle name="20% - Accent3 10 2 2 3 5" xfId="7583"/>
    <cellStyle name="20% - Accent3 10 2 2 4" xfId="7584"/>
    <cellStyle name="20% - Accent3 10 2 2 4 2" xfId="7585"/>
    <cellStyle name="20% - Accent3 10 2 2 4 2 2" xfId="7586"/>
    <cellStyle name="20% - Accent3 10 2 2 4 3" xfId="7587"/>
    <cellStyle name="20% - Accent3 10 2 2 5" xfId="7588"/>
    <cellStyle name="20% - Accent3 10 2 2 5 2" xfId="7589"/>
    <cellStyle name="20% - Accent3 10 2 2 5 2 2" xfId="7590"/>
    <cellStyle name="20% - Accent3 10 2 2 5 3" xfId="7591"/>
    <cellStyle name="20% - Accent3 10 2 2 6" xfId="7592"/>
    <cellStyle name="20% - Accent3 10 2 2 6 2" xfId="7593"/>
    <cellStyle name="20% - Accent3 10 2 2 6 2 2" xfId="7594"/>
    <cellStyle name="20% - Accent3 10 2 2 6 3" xfId="7595"/>
    <cellStyle name="20% - Accent3 10 2 2 7" xfId="7596"/>
    <cellStyle name="20% - Accent3 10 2 2 7 2" xfId="7597"/>
    <cellStyle name="20% - Accent3 10 2 2 8" xfId="7598"/>
    <cellStyle name="20% - Accent3 10 2 3" xfId="7599"/>
    <cellStyle name="20% - Accent3 10 2 3 2" xfId="7600"/>
    <cellStyle name="20% - Accent3 10 2 3 2 2" xfId="7601"/>
    <cellStyle name="20% - Accent3 10 2 3 2 2 2" xfId="7602"/>
    <cellStyle name="20% - Accent3 10 2 3 2 2 2 2" xfId="7603"/>
    <cellStyle name="20% - Accent3 10 2 3 2 2 3" xfId="7604"/>
    <cellStyle name="20% - Accent3 10 2 3 2 3" xfId="7605"/>
    <cellStyle name="20% - Accent3 10 2 3 2 3 2" xfId="7606"/>
    <cellStyle name="20% - Accent3 10 2 3 2 3 2 2" xfId="7607"/>
    <cellStyle name="20% - Accent3 10 2 3 2 3 3" xfId="7608"/>
    <cellStyle name="20% - Accent3 10 2 3 2 4" xfId="7609"/>
    <cellStyle name="20% - Accent3 10 2 3 2 4 2" xfId="7610"/>
    <cellStyle name="20% - Accent3 10 2 3 2 5" xfId="7611"/>
    <cellStyle name="20% - Accent3 10 2 3 3" xfId="7612"/>
    <cellStyle name="20% - Accent3 10 2 3 3 2" xfId="7613"/>
    <cellStyle name="20% - Accent3 10 2 3 3 2 2" xfId="7614"/>
    <cellStyle name="20% - Accent3 10 2 3 3 3" xfId="7615"/>
    <cellStyle name="20% - Accent3 10 2 3 4" xfId="7616"/>
    <cellStyle name="20% - Accent3 10 2 3 4 2" xfId="7617"/>
    <cellStyle name="20% - Accent3 10 2 3 4 2 2" xfId="7618"/>
    <cellStyle name="20% - Accent3 10 2 3 4 3" xfId="7619"/>
    <cellStyle name="20% - Accent3 10 2 3 5" xfId="7620"/>
    <cellStyle name="20% - Accent3 10 2 3 5 2" xfId="7621"/>
    <cellStyle name="20% - Accent3 10 2 3 6" xfId="7622"/>
    <cellStyle name="20% - Accent3 10 2 4" xfId="7623"/>
    <cellStyle name="20% - Accent3 10 2 4 2" xfId="7624"/>
    <cellStyle name="20% - Accent3 10 2 4 2 2" xfId="7625"/>
    <cellStyle name="20% - Accent3 10 2 4 2 2 2" xfId="7626"/>
    <cellStyle name="20% - Accent3 10 2 4 2 3" xfId="7627"/>
    <cellStyle name="20% - Accent3 10 2 4 3" xfId="7628"/>
    <cellStyle name="20% - Accent3 10 2 4 3 2" xfId="7629"/>
    <cellStyle name="20% - Accent3 10 2 4 3 2 2" xfId="7630"/>
    <cellStyle name="20% - Accent3 10 2 4 3 3" xfId="7631"/>
    <cellStyle name="20% - Accent3 10 2 4 4" xfId="7632"/>
    <cellStyle name="20% - Accent3 10 2 4 4 2" xfId="7633"/>
    <cellStyle name="20% - Accent3 10 2 4 5" xfId="7634"/>
    <cellStyle name="20% - Accent3 10 2 5" xfId="7635"/>
    <cellStyle name="20% - Accent3 10 2 5 2" xfId="7636"/>
    <cellStyle name="20% - Accent3 10 2 5 2 2" xfId="7637"/>
    <cellStyle name="20% - Accent3 10 2 5 3" xfId="7638"/>
    <cellStyle name="20% - Accent3 10 2 6" xfId="7639"/>
    <cellStyle name="20% - Accent3 10 2 6 2" xfId="7640"/>
    <cellStyle name="20% - Accent3 10 2 6 2 2" xfId="7641"/>
    <cellStyle name="20% - Accent3 10 2 6 3" xfId="7642"/>
    <cellStyle name="20% - Accent3 10 2 7" xfId="7643"/>
    <cellStyle name="20% - Accent3 10 2 7 2" xfId="7644"/>
    <cellStyle name="20% - Accent3 10 2 7 2 2" xfId="7645"/>
    <cellStyle name="20% - Accent3 10 2 7 3" xfId="7646"/>
    <cellStyle name="20% - Accent3 10 2 8" xfId="7647"/>
    <cellStyle name="20% - Accent3 10 2 8 2" xfId="7648"/>
    <cellStyle name="20% - Accent3 10 2 9" xfId="7649"/>
    <cellStyle name="20% - Accent3 10 3" xfId="7650"/>
    <cellStyle name="20% - Accent3 10 3 2" xfId="7651"/>
    <cellStyle name="20% - Accent3 10 3 2 2" xfId="7652"/>
    <cellStyle name="20% - Accent3 10 3 2 2 2" xfId="7653"/>
    <cellStyle name="20% - Accent3 10 3 2 2 2 2" xfId="7654"/>
    <cellStyle name="20% - Accent3 10 3 2 2 2 2 2" xfId="7655"/>
    <cellStyle name="20% - Accent3 10 3 2 2 2 3" xfId="7656"/>
    <cellStyle name="20% - Accent3 10 3 2 2 3" xfId="7657"/>
    <cellStyle name="20% - Accent3 10 3 2 2 3 2" xfId="7658"/>
    <cellStyle name="20% - Accent3 10 3 2 2 3 2 2" xfId="7659"/>
    <cellStyle name="20% - Accent3 10 3 2 2 3 3" xfId="7660"/>
    <cellStyle name="20% - Accent3 10 3 2 2 4" xfId="7661"/>
    <cellStyle name="20% - Accent3 10 3 2 2 4 2" xfId="7662"/>
    <cellStyle name="20% - Accent3 10 3 2 2 5" xfId="7663"/>
    <cellStyle name="20% - Accent3 10 3 2 3" xfId="7664"/>
    <cellStyle name="20% - Accent3 10 3 2 3 2" xfId="7665"/>
    <cellStyle name="20% - Accent3 10 3 2 3 2 2" xfId="7666"/>
    <cellStyle name="20% - Accent3 10 3 2 3 3" xfId="7667"/>
    <cellStyle name="20% - Accent3 10 3 2 4" xfId="7668"/>
    <cellStyle name="20% - Accent3 10 3 2 4 2" xfId="7669"/>
    <cellStyle name="20% - Accent3 10 3 2 4 2 2" xfId="7670"/>
    <cellStyle name="20% - Accent3 10 3 2 4 3" xfId="7671"/>
    <cellStyle name="20% - Accent3 10 3 2 5" xfId="7672"/>
    <cellStyle name="20% - Accent3 10 3 2 5 2" xfId="7673"/>
    <cellStyle name="20% - Accent3 10 3 2 6" xfId="7674"/>
    <cellStyle name="20% - Accent3 10 3 3" xfId="7675"/>
    <cellStyle name="20% - Accent3 10 3 3 2" xfId="7676"/>
    <cellStyle name="20% - Accent3 10 3 3 2 2" xfId="7677"/>
    <cellStyle name="20% - Accent3 10 3 3 2 2 2" xfId="7678"/>
    <cellStyle name="20% - Accent3 10 3 3 2 3" xfId="7679"/>
    <cellStyle name="20% - Accent3 10 3 3 3" xfId="7680"/>
    <cellStyle name="20% - Accent3 10 3 3 3 2" xfId="7681"/>
    <cellStyle name="20% - Accent3 10 3 3 3 2 2" xfId="7682"/>
    <cellStyle name="20% - Accent3 10 3 3 3 3" xfId="7683"/>
    <cellStyle name="20% - Accent3 10 3 3 4" xfId="7684"/>
    <cellStyle name="20% - Accent3 10 3 3 4 2" xfId="7685"/>
    <cellStyle name="20% - Accent3 10 3 3 5" xfId="7686"/>
    <cellStyle name="20% - Accent3 10 3 4" xfId="7687"/>
    <cellStyle name="20% - Accent3 10 3 4 2" xfId="7688"/>
    <cellStyle name="20% - Accent3 10 3 4 2 2" xfId="7689"/>
    <cellStyle name="20% - Accent3 10 3 4 3" xfId="7690"/>
    <cellStyle name="20% - Accent3 10 3 5" xfId="7691"/>
    <cellStyle name="20% - Accent3 10 3 5 2" xfId="7692"/>
    <cellStyle name="20% - Accent3 10 3 5 2 2" xfId="7693"/>
    <cellStyle name="20% - Accent3 10 3 5 3" xfId="7694"/>
    <cellStyle name="20% - Accent3 10 3 6" xfId="7695"/>
    <cellStyle name="20% - Accent3 10 3 6 2" xfId="7696"/>
    <cellStyle name="20% - Accent3 10 3 6 2 2" xfId="7697"/>
    <cellStyle name="20% - Accent3 10 3 6 3" xfId="7698"/>
    <cellStyle name="20% - Accent3 10 3 7" xfId="7699"/>
    <cellStyle name="20% - Accent3 10 3 7 2" xfId="7700"/>
    <cellStyle name="20% - Accent3 10 3 8" xfId="7701"/>
    <cellStyle name="20% - Accent3 10 4" xfId="7702"/>
    <cellStyle name="20% - Accent3 10 4 2" xfId="7703"/>
    <cellStyle name="20% - Accent3 10 4 2 2" xfId="7704"/>
    <cellStyle name="20% - Accent3 10 4 2 2 2" xfId="7705"/>
    <cellStyle name="20% - Accent3 10 4 2 2 2 2" xfId="7706"/>
    <cellStyle name="20% - Accent3 10 4 2 2 3" xfId="7707"/>
    <cellStyle name="20% - Accent3 10 4 2 3" xfId="7708"/>
    <cellStyle name="20% - Accent3 10 4 2 3 2" xfId="7709"/>
    <cellStyle name="20% - Accent3 10 4 2 3 2 2" xfId="7710"/>
    <cellStyle name="20% - Accent3 10 4 2 3 3" xfId="7711"/>
    <cellStyle name="20% - Accent3 10 4 2 4" xfId="7712"/>
    <cellStyle name="20% - Accent3 10 4 2 4 2" xfId="7713"/>
    <cellStyle name="20% - Accent3 10 4 2 5" xfId="7714"/>
    <cellStyle name="20% - Accent3 10 4 3" xfId="7715"/>
    <cellStyle name="20% - Accent3 10 4 3 2" xfId="7716"/>
    <cellStyle name="20% - Accent3 10 4 3 2 2" xfId="7717"/>
    <cellStyle name="20% - Accent3 10 4 3 3" xfId="7718"/>
    <cellStyle name="20% - Accent3 10 4 4" xfId="7719"/>
    <cellStyle name="20% - Accent3 10 4 4 2" xfId="7720"/>
    <cellStyle name="20% - Accent3 10 4 4 2 2" xfId="7721"/>
    <cellStyle name="20% - Accent3 10 4 4 3" xfId="7722"/>
    <cellStyle name="20% - Accent3 10 4 5" xfId="7723"/>
    <cellStyle name="20% - Accent3 10 4 5 2" xfId="7724"/>
    <cellStyle name="20% - Accent3 10 4 6" xfId="7725"/>
    <cellStyle name="20% - Accent3 10 5" xfId="7726"/>
    <cellStyle name="20% - Accent3 10 5 2" xfId="7727"/>
    <cellStyle name="20% - Accent3 10 5 2 2" xfId="7728"/>
    <cellStyle name="20% - Accent3 10 5 2 2 2" xfId="7729"/>
    <cellStyle name="20% - Accent3 10 5 2 3" xfId="7730"/>
    <cellStyle name="20% - Accent3 10 5 3" xfId="7731"/>
    <cellStyle name="20% - Accent3 10 5 3 2" xfId="7732"/>
    <cellStyle name="20% - Accent3 10 5 3 2 2" xfId="7733"/>
    <cellStyle name="20% - Accent3 10 5 3 3" xfId="7734"/>
    <cellStyle name="20% - Accent3 10 5 4" xfId="7735"/>
    <cellStyle name="20% - Accent3 10 5 4 2" xfId="7736"/>
    <cellStyle name="20% - Accent3 10 5 5" xfId="7737"/>
    <cellStyle name="20% - Accent3 10 6" xfId="7738"/>
    <cellStyle name="20% - Accent3 10 6 2" xfId="7739"/>
    <cellStyle name="20% - Accent3 10 6 2 2" xfId="7740"/>
    <cellStyle name="20% - Accent3 10 6 3" xfId="7741"/>
    <cellStyle name="20% - Accent3 10 7" xfId="7742"/>
    <cellStyle name="20% - Accent3 10 7 2" xfId="7743"/>
    <cellStyle name="20% - Accent3 10 7 2 2" xfId="7744"/>
    <cellStyle name="20% - Accent3 10 7 3" xfId="7745"/>
    <cellStyle name="20% - Accent3 10 8" xfId="7746"/>
    <cellStyle name="20% - Accent3 10 8 2" xfId="7747"/>
    <cellStyle name="20% - Accent3 10 8 2 2" xfId="7748"/>
    <cellStyle name="20% - Accent3 10 8 3" xfId="7749"/>
    <cellStyle name="20% - Accent3 10 9" xfId="7750"/>
    <cellStyle name="20% - Accent3 10 9 2" xfId="7751"/>
    <cellStyle name="20% - Accent3 100" xfId="7752"/>
    <cellStyle name="20% - Accent3 101" xfId="7753"/>
    <cellStyle name="20% - Accent3 102" xfId="7754"/>
    <cellStyle name="20% - Accent3 103" xfId="7755"/>
    <cellStyle name="20% - Accent3 104" xfId="7756"/>
    <cellStyle name="20% - Accent3 105" xfId="7757"/>
    <cellStyle name="20% - Accent3 106" xfId="7758"/>
    <cellStyle name="20% - Accent3 107" xfId="7759"/>
    <cellStyle name="20% - Accent3 108" xfId="7760"/>
    <cellStyle name="20% - Accent3 109" xfId="7761"/>
    <cellStyle name="20% - Accent3 11" xfId="7762"/>
    <cellStyle name="20% - Accent3 11 10" xfId="7763"/>
    <cellStyle name="20% - Accent3 11 2" xfId="7764"/>
    <cellStyle name="20% - Accent3 11 2 2" xfId="7765"/>
    <cellStyle name="20% - Accent3 11 2 2 2" xfId="7766"/>
    <cellStyle name="20% - Accent3 11 2 2 2 2" xfId="7767"/>
    <cellStyle name="20% - Accent3 11 2 2 2 2 2" xfId="7768"/>
    <cellStyle name="20% - Accent3 11 2 2 2 2 2 2" xfId="7769"/>
    <cellStyle name="20% - Accent3 11 2 2 2 2 2 2 2" xfId="7770"/>
    <cellStyle name="20% - Accent3 11 2 2 2 2 2 3" xfId="7771"/>
    <cellStyle name="20% - Accent3 11 2 2 2 2 3" xfId="7772"/>
    <cellStyle name="20% - Accent3 11 2 2 2 2 3 2" xfId="7773"/>
    <cellStyle name="20% - Accent3 11 2 2 2 2 3 2 2" xfId="7774"/>
    <cellStyle name="20% - Accent3 11 2 2 2 2 3 3" xfId="7775"/>
    <cellStyle name="20% - Accent3 11 2 2 2 2 4" xfId="7776"/>
    <cellStyle name="20% - Accent3 11 2 2 2 2 4 2" xfId="7777"/>
    <cellStyle name="20% - Accent3 11 2 2 2 2 5" xfId="7778"/>
    <cellStyle name="20% - Accent3 11 2 2 2 3" xfId="7779"/>
    <cellStyle name="20% - Accent3 11 2 2 2 3 2" xfId="7780"/>
    <cellStyle name="20% - Accent3 11 2 2 2 3 2 2" xfId="7781"/>
    <cellStyle name="20% - Accent3 11 2 2 2 3 3" xfId="7782"/>
    <cellStyle name="20% - Accent3 11 2 2 2 4" xfId="7783"/>
    <cellStyle name="20% - Accent3 11 2 2 2 4 2" xfId="7784"/>
    <cellStyle name="20% - Accent3 11 2 2 2 4 2 2" xfId="7785"/>
    <cellStyle name="20% - Accent3 11 2 2 2 4 3" xfId="7786"/>
    <cellStyle name="20% - Accent3 11 2 2 2 5" xfId="7787"/>
    <cellStyle name="20% - Accent3 11 2 2 2 5 2" xfId="7788"/>
    <cellStyle name="20% - Accent3 11 2 2 2 6" xfId="7789"/>
    <cellStyle name="20% - Accent3 11 2 2 3" xfId="7790"/>
    <cellStyle name="20% - Accent3 11 2 2 3 2" xfId="7791"/>
    <cellStyle name="20% - Accent3 11 2 2 3 2 2" xfId="7792"/>
    <cellStyle name="20% - Accent3 11 2 2 3 2 2 2" xfId="7793"/>
    <cellStyle name="20% - Accent3 11 2 2 3 2 3" xfId="7794"/>
    <cellStyle name="20% - Accent3 11 2 2 3 3" xfId="7795"/>
    <cellStyle name="20% - Accent3 11 2 2 3 3 2" xfId="7796"/>
    <cellStyle name="20% - Accent3 11 2 2 3 3 2 2" xfId="7797"/>
    <cellStyle name="20% - Accent3 11 2 2 3 3 3" xfId="7798"/>
    <cellStyle name="20% - Accent3 11 2 2 3 4" xfId="7799"/>
    <cellStyle name="20% - Accent3 11 2 2 3 4 2" xfId="7800"/>
    <cellStyle name="20% - Accent3 11 2 2 3 5" xfId="7801"/>
    <cellStyle name="20% - Accent3 11 2 2 4" xfId="7802"/>
    <cellStyle name="20% - Accent3 11 2 2 4 2" xfId="7803"/>
    <cellStyle name="20% - Accent3 11 2 2 4 2 2" xfId="7804"/>
    <cellStyle name="20% - Accent3 11 2 2 4 3" xfId="7805"/>
    <cellStyle name="20% - Accent3 11 2 2 5" xfId="7806"/>
    <cellStyle name="20% - Accent3 11 2 2 5 2" xfId="7807"/>
    <cellStyle name="20% - Accent3 11 2 2 5 2 2" xfId="7808"/>
    <cellStyle name="20% - Accent3 11 2 2 5 3" xfId="7809"/>
    <cellStyle name="20% - Accent3 11 2 2 6" xfId="7810"/>
    <cellStyle name="20% - Accent3 11 2 2 6 2" xfId="7811"/>
    <cellStyle name="20% - Accent3 11 2 2 6 2 2" xfId="7812"/>
    <cellStyle name="20% - Accent3 11 2 2 6 3" xfId="7813"/>
    <cellStyle name="20% - Accent3 11 2 2 7" xfId="7814"/>
    <cellStyle name="20% - Accent3 11 2 2 7 2" xfId="7815"/>
    <cellStyle name="20% - Accent3 11 2 2 8" xfId="7816"/>
    <cellStyle name="20% - Accent3 11 2 3" xfId="7817"/>
    <cellStyle name="20% - Accent3 11 2 3 2" xfId="7818"/>
    <cellStyle name="20% - Accent3 11 2 3 2 2" xfId="7819"/>
    <cellStyle name="20% - Accent3 11 2 3 2 2 2" xfId="7820"/>
    <cellStyle name="20% - Accent3 11 2 3 2 2 2 2" xfId="7821"/>
    <cellStyle name="20% - Accent3 11 2 3 2 2 3" xfId="7822"/>
    <cellStyle name="20% - Accent3 11 2 3 2 3" xfId="7823"/>
    <cellStyle name="20% - Accent3 11 2 3 2 3 2" xfId="7824"/>
    <cellStyle name="20% - Accent3 11 2 3 2 3 2 2" xfId="7825"/>
    <cellStyle name="20% - Accent3 11 2 3 2 3 3" xfId="7826"/>
    <cellStyle name="20% - Accent3 11 2 3 2 4" xfId="7827"/>
    <cellStyle name="20% - Accent3 11 2 3 2 4 2" xfId="7828"/>
    <cellStyle name="20% - Accent3 11 2 3 2 5" xfId="7829"/>
    <cellStyle name="20% - Accent3 11 2 3 3" xfId="7830"/>
    <cellStyle name="20% - Accent3 11 2 3 3 2" xfId="7831"/>
    <cellStyle name="20% - Accent3 11 2 3 3 2 2" xfId="7832"/>
    <cellStyle name="20% - Accent3 11 2 3 3 3" xfId="7833"/>
    <cellStyle name="20% - Accent3 11 2 3 4" xfId="7834"/>
    <cellStyle name="20% - Accent3 11 2 3 4 2" xfId="7835"/>
    <cellStyle name="20% - Accent3 11 2 3 4 2 2" xfId="7836"/>
    <cellStyle name="20% - Accent3 11 2 3 4 3" xfId="7837"/>
    <cellStyle name="20% - Accent3 11 2 3 5" xfId="7838"/>
    <cellStyle name="20% - Accent3 11 2 3 5 2" xfId="7839"/>
    <cellStyle name="20% - Accent3 11 2 3 6" xfId="7840"/>
    <cellStyle name="20% - Accent3 11 2 4" xfId="7841"/>
    <cellStyle name="20% - Accent3 11 2 4 2" xfId="7842"/>
    <cellStyle name="20% - Accent3 11 2 4 2 2" xfId="7843"/>
    <cellStyle name="20% - Accent3 11 2 4 2 2 2" xfId="7844"/>
    <cellStyle name="20% - Accent3 11 2 4 2 3" xfId="7845"/>
    <cellStyle name="20% - Accent3 11 2 4 3" xfId="7846"/>
    <cellStyle name="20% - Accent3 11 2 4 3 2" xfId="7847"/>
    <cellStyle name="20% - Accent3 11 2 4 3 2 2" xfId="7848"/>
    <cellStyle name="20% - Accent3 11 2 4 3 3" xfId="7849"/>
    <cellStyle name="20% - Accent3 11 2 4 4" xfId="7850"/>
    <cellStyle name="20% - Accent3 11 2 4 4 2" xfId="7851"/>
    <cellStyle name="20% - Accent3 11 2 4 5" xfId="7852"/>
    <cellStyle name="20% - Accent3 11 2 5" xfId="7853"/>
    <cellStyle name="20% - Accent3 11 2 5 2" xfId="7854"/>
    <cellStyle name="20% - Accent3 11 2 5 2 2" xfId="7855"/>
    <cellStyle name="20% - Accent3 11 2 5 3" xfId="7856"/>
    <cellStyle name="20% - Accent3 11 2 6" xfId="7857"/>
    <cellStyle name="20% - Accent3 11 2 6 2" xfId="7858"/>
    <cellStyle name="20% - Accent3 11 2 6 2 2" xfId="7859"/>
    <cellStyle name="20% - Accent3 11 2 6 3" xfId="7860"/>
    <cellStyle name="20% - Accent3 11 2 7" xfId="7861"/>
    <cellStyle name="20% - Accent3 11 2 7 2" xfId="7862"/>
    <cellStyle name="20% - Accent3 11 2 7 2 2" xfId="7863"/>
    <cellStyle name="20% - Accent3 11 2 7 3" xfId="7864"/>
    <cellStyle name="20% - Accent3 11 2 8" xfId="7865"/>
    <cellStyle name="20% - Accent3 11 2 8 2" xfId="7866"/>
    <cellStyle name="20% - Accent3 11 2 9" xfId="7867"/>
    <cellStyle name="20% - Accent3 11 3" xfId="7868"/>
    <cellStyle name="20% - Accent3 11 3 2" xfId="7869"/>
    <cellStyle name="20% - Accent3 11 3 2 2" xfId="7870"/>
    <cellStyle name="20% - Accent3 11 3 2 2 2" xfId="7871"/>
    <cellStyle name="20% - Accent3 11 3 2 2 2 2" xfId="7872"/>
    <cellStyle name="20% - Accent3 11 3 2 2 2 2 2" xfId="7873"/>
    <cellStyle name="20% - Accent3 11 3 2 2 2 3" xfId="7874"/>
    <cellStyle name="20% - Accent3 11 3 2 2 3" xfId="7875"/>
    <cellStyle name="20% - Accent3 11 3 2 2 3 2" xfId="7876"/>
    <cellStyle name="20% - Accent3 11 3 2 2 3 2 2" xfId="7877"/>
    <cellStyle name="20% - Accent3 11 3 2 2 3 3" xfId="7878"/>
    <cellStyle name="20% - Accent3 11 3 2 2 4" xfId="7879"/>
    <cellStyle name="20% - Accent3 11 3 2 2 4 2" xfId="7880"/>
    <cellStyle name="20% - Accent3 11 3 2 2 5" xfId="7881"/>
    <cellStyle name="20% - Accent3 11 3 2 3" xfId="7882"/>
    <cellStyle name="20% - Accent3 11 3 2 3 2" xfId="7883"/>
    <cellStyle name="20% - Accent3 11 3 2 3 2 2" xfId="7884"/>
    <cellStyle name="20% - Accent3 11 3 2 3 3" xfId="7885"/>
    <cellStyle name="20% - Accent3 11 3 2 4" xfId="7886"/>
    <cellStyle name="20% - Accent3 11 3 2 4 2" xfId="7887"/>
    <cellStyle name="20% - Accent3 11 3 2 4 2 2" xfId="7888"/>
    <cellStyle name="20% - Accent3 11 3 2 4 3" xfId="7889"/>
    <cellStyle name="20% - Accent3 11 3 2 5" xfId="7890"/>
    <cellStyle name="20% - Accent3 11 3 2 5 2" xfId="7891"/>
    <cellStyle name="20% - Accent3 11 3 2 6" xfId="7892"/>
    <cellStyle name="20% - Accent3 11 3 3" xfId="7893"/>
    <cellStyle name="20% - Accent3 11 3 3 2" xfId="7894"/>
    <cellStyle name="20% - Accent3 11 3 3 2 2" xfId="7895"/>
    <cellStyle name="20% - Accent3 11 3 3 2 2 2" xfId="7896"/>
    <cellStyle name="20% - Accent3 11 3 3 2 3" xfId="7897"/>
    <cellStyle name="20% - Accent3 11 3 3 3" xfId="7898"/>
    <cellStyle name="20% - Accent3 11 3 3 3 2" xfId="7899"/>
    <cellStyle name="20% - Accent3 11 3 3 3 2 2" xfId="7900"/>
    <cellStyle name="20% - Accent3 11 3 3 3 3" xfId="7901"/>
    <cellStyle name="20% - Accent3 11 3 3 4" xfId="7902"/>
    <cellStyle name="20% - Accent3 11 3 3 4 2" xfId="7903"/>
    <cellStyle name="20% - Accent3 11 3 3 5" xfId="7904"/>
    <cellStyle name="20% - Accent3 11 3 4" xfId="7905"/>
    <cellStyle name="20% - Accent3 11 3 4 2" xfId="7906"/>
    <cellStyle name="20% - Accent3 11 3 4 2 2" xfId="7907"/>
    <cellStyle name="20% - Accent3 11 3 4 3" xfId="7908"/>
    <cellStyle name="20% - Accent3 11 3 5" xfId="7909"/>
    <cellStyle name="20% - Accent3 11 3 5 2" xfId="7910"/>
    <cellStyle name="20% - Accent3 11 3 5 2 2" xfId="7911"/>
    <cellStyle name="20% - Accent3 11 3 5 3" xfId="7912"/>
    <cellStyle name="20% - Accent3 11 3 6" xfId="7913"/>
    <cellStyle name="20% - Accent3 11 3 6 2" xfId="7914"/>
    <cellStyle name="20% - Accent3 11 3 6 2 2" xfId="7915"/>
    <cellStyle name="20% - Accent3 11 3 6 3" xfId="7916"/>
    <cellStyle name="20% - Accent3 11 3 7" xfId="7917"/>
    <cellStyle name="20% - Accent3 11 3 7 2" xfId="7918"/>
    <cellStyle name="20% - Accent3 11 3 8" xfId="7919"/>
    <cellStyle name="20% - Accent3 11 4" xfId="7920"/>
    <cellStyle name="20% - Accent3 11 4 2" xfId="7921"/>
    <cellStyle name="20% - Accent3 11 4 2 2" xfId="7922"/>
    <cellStyle name="20% - Accent3 11 4 2 2 2" xfId="7923"/>
    <cellStyle name="20% - Accent3 11 4 2 2 2 2" xfId="7924"/>
    <cellStyle name="20% - Accent3 11 4 2 2 3" xfId="7925"/>
    <cellStyle name="20% - Accent3 11 4 2 3" xfId="7926"/>
    <cellStyle name="20% - Accent3 11 4 2 3 2" xfId="7927"/>
    <cellStyle name="20% - Accent3 11 4 2 3 2 2" xfId="7928"/>
    <cellStyle name="20% - Accent3 11 4 2 3 3" xfId="7929"/>
    <cellStyle name="20% - Accent3 11 4 2 4" xfId="7930"/>
    <cellStyle name="20% - Accent3 11 4 2 4 2" xfId="7931"/>
    <cellStyle name="20% - Accent3 11 4 2 5" xfId="7932"/>
    <cellStyle name="20% - Accent3 11 4 3" xfId="7933"/>
    <cellStyle name="20% - Accent3 11 4 3 2" xfId="7934"/>
    <cellStyle name="20% - Accent3 11 4 3 2 2" xfId="7935"/>
    <cellStyle name="20% - Accent3 11 4 3 3" xfId="7936"/>
    <cellStyle name="20% - Accent3 11 4 4" xfId="7937"/>
    <cellStyle name="20% - Accent3 11 4 4 2" xfId="7938"/>
    <cellStyle name="20% - Accent3 11 4 4 2 2" xfId="7939"/>
    <cellStyle name="20% - Accent3 11 4 4 3" xfId="7940"/>
    <cellStyle name="20% - Accent3 11 4 5" xfId="7941"/>
    <cellStyle name="20% - Accent3 11 4 5 2" xfId="7942"/>
    <cellStyle name="20% - Accent3 11 4 6" xfId="7943"/>
    <cellStyle name="20% - Accent3 11 5" xfId="7944"/>
    <cellStyle name="20% - Accent3 11 5 2" xfId="7945"/>
    <cellStyle name="20% - Accent3 11 5 2 2" xfId="7946"/>
    <cellStyle name="20% - Accent3 11 5 2 2 2" xfId="7947"/>
    <cellStyle name="20% - Accent3 11 5 2 3" xfId="7948"/>
    <cellStyle name="20% - Accent3 11 5 3" xfId="7949"/>
    <cellStyle name="20% - Accent3 11 5 3 2" xfId="7950"/>
    <cellStyle name="20% - Accent3 11 5 3 2 2" xfId="7951"/>
    <cellStyle name="20% - Accent3 11 5 3 3" xfId="7952"/>
    <cellStyle name="20% - Accent3 11 5 4" xfId="7953"/>
    <cellStyle name="20% - Accent3 11 5 4 2" xfId="7954"/>
    <cellStyle name="20% - Accent3 11 5 5" xfId="7955"/>
    <cellStyle name="20% - Accent3 11 6" xfId="7956"/>
    <cellStyle name="20% - Accent3 11 6 2" xfId="7957"/>
    <cellStyle name="20% - Accent3 11 6 2 2" xfId="7958"/>
    <cellStyle name="20% - Accent3 11 6 3" xfId="7959"/>
    <cellStyle name="20% - Accent3 11 7" xfId="7960"/>
    <cellStyle name="20% - Accent3 11 7 2" xfId="7961"/>
    <cellStyle name="20% - Accent3 11 7 2 2" xfId="7962"/>
    <cellStyle name="20% - Accent3 11 7 3" xfId="7963"/>
    <cellStyle name="20% - Accent3 11 8" xfId="7964"/>
    <cellStyle name="20% - Accent3 11 8 2" xfId="7965"/>
    <cellStyle name="20% - Accent3 11 8 2 2" xfId="7966"/>
    <cellStyle name="20% - Accent3 11 8 3" xfId="7967"/>
    <cellStyle name="20% - Accent3 11 9" xfId="7968"/>
    <cellStyle name="20% - Accent3 11 9 2" xfId="7969"/>
    <cellStyle name="20% - Accent3 110" xfId="7970"/>
    <cellStyle name="20% - Accent3 111" xfId="7971"/>
    <cellStyle name="20% - Accent3 112" xfId="7972"/>
    <cellStyle name="20% - Accent3 113" xfId="7973"/>
    <cellStyle name="20% - Accent3 114" xfId="7974"/>
    <cellStyle name="20% - Accent3 115" xfId="7975"/>
    <cellStyle name="20% - Accent3 116" xfId="7976"/>
    <cellStyle name="20% - Accent3 117" xfId="7977"/>
    <cellStyle name="20% - Accent3 118" xfId="7978"/>
    <cellStyle name="20% - Accent3 119" xfId="7979"/>
    <cellStyle name="20% - Accent3 12" xfId="7980"/>
    <cellStyle name="20% - Accent3 12 10" xfId="7981"/>
    <cellStyle name="20% - Accent3 12 2" xfId="7982"/>
    <cellStyle name="20% - Accent3 12 2 2" xfId="7983"/>
    <cellStyle name="20% - Accent3 12 2 2 2" xfId="7984"/>
    <cellStyle name="20% - Accent3 12 2 2 2 2" xfId="7985"/>
    <cellStyle name="20% - Accent3 12 2 2 2 2 2" xfId="7986"/>
    <cellStyle name="20% - Accent3 12 2 2 2 2 2 2" xfId="7987"/>
    <cellStyle name="20% - Accent3 12 2 2 2 2 2 2 2" xfId="7988"/>
    <cellStyle name="20% - Accent3 12 2 2 2 2 2 3" xfId="7989"/>
    <cellStyle name="20% - Accent3 12 2 2 2 2 3" xfId="7990"/>
    <cellStyle name="20% - Accent3 12 2 2 2 2 3 2" xfId="7991"/>
    <cellStyle name="20% - Accent3 12 2 2 2 2 3 2 2" xfId="7992"/>
    <cellStyle name="20% - Accent3 12 2 2 2 2 3 3" xfId="7993"/>
    <cellStyle name="20% - Accent3 12 2 2 2 2 4" xfId="7994"/>
    <cellStyle name="20% - Accent3 12 2 2 2 2 4 2" xfId="7995"/>
    <cellStyle name="20% - Accent3 12 2 2 2 2 5" xfId="7996"/>
    <cellStyle name="20% - Accent3 12 2 2 2 3" xfId="7997"/>
    <cellStyle name="20% - Accent3 12 2 2 2 3 2" xfId="7998"/>
    <cellStyle name="20% - Accent3 12 2 2 2 3 2 2" xfId="7999"/>
    <cellStyle name="20% - Accent3 12 2 2 2 3 3" xfId="8000"/>
    <cellStyle name="20% - Accent3 12 2 2 2 4" xfId="8001"/>
    <cellStyle name="20% - Accent3 12 2 2 2 4 2" xfId="8002"/>
    <cellStyle name="20% - Accent3 12 2 2 2 4 2 2" xfId="8003"/>
    <cellStyle name="20% - Accent3 12 2 2 2 4 3" xfId="8004"/>
    <cellStyle name="20% - Accent3 12 2 2 2 5" xfId="8005"/>
    <cellStyle name="20% - Accent3 12 2 2 2 5 2" xfId="8006"/>
    <cellStyle name="20% - Accent3 12 2 2 2 6" xfId="8007"/>
    <cellStyle name="20% - Accent3 12 2 2 3" xfId="8008"/>
    <cellStyle name="20% - Accent3 12 2 2 3 2" xfId="8009"/>
    <cellStyle name="20% - Accent3 12 2 2 3 2 2" xfId="8010"/>
    <cellStyle name="20% - Accent3 12 2 2 3 2 2 2" xfId="8011"/>
    <cellStyle name="20% - Accent3 12 2 2 3 2 3" xfId="8012"/>
    <cellStyle name="20% - Accent3 12 2 2 3 3" xfId="8013"/>
    <cellStyle name="20% - Accent3 12 2 2 3 3 2" xfId="8014"/>
    <cellStyle name="20% - Accent3 12 2 2 3 3 2 2" xfId="8015"/>
    <cellStyle name="20% - Accent3 12 2 2 3 3 3" xfId="8016"/>
    <cellStyle name="20% - Accent3 12 2 2 3 4" xfId="8017"/>
    <cellStyle name="20% - Accent3 12 2 2 3 4 2" xfId="8018"/>
    <cellStyle name="20% - Accent3 12 2 2 3 5" xfId="8019"/>
    <cellStyle name="20% - Accent3 12 2 2 4" xfId="8020"/>
    <cellStyle name="20% - Accent3 12 2 2 4 2" xfId="8021"/>
    <cellStyle name="20% - Accent3 12 2 2 4 2 2" xfId="8022"/>
    <cellStyle name="20% - Accent3 12 2 2 4 3" xfId="8023"/>
    <cellStyle name="20% - Accent3 12 2 2 5" xfId="8024"/>
    <cellStyle name="20% - Accent3 12 2 2 5 2" xfId="8025"/>
    <cellStyle name="20% - Accent3 12 2 2 5 2 2" xfId="8026"/>
    <cellStyle name="20% - Accent3 12 2 2 5 3" xfId="8027"/>
    <cellStyle name="20% - Accent3 12 2 2 6" xfId="8028"/>
    <cellStyle name="20% - Accent3 12 2 2 6 2" xfId="8029"/>
    <cellStyle name="20% - Accent3 12 2 2 6 2 2" xfId="8030"/>
    <cellStyle name="20% - Accent3 12 2 2 6 3" xfId="8031"/>
    <cellStyle name="20% - Accent3 12 2 2 7" xfId="8032"/>
    <cellStyle name="20% - Accent3 12 2 2 7 2" xfId="8033"/>
    <cellStyle name="20% - Accent3 12 2 2 8" xfId="8034"/>
    <cellStyle name="20% - Accent3 12 2 3" xfId="8035"/>
    <cellStyle name="20% - Accent3 12 2 3 2" xfId="8036"/>
    <cellStyle name="20% - Accent3 12 2 3 2 2" xfId="8037"/>
    <cellStyle name="20% - Accent3 12 2 3 2 2 2" xfId="8038"/>
    <cellStyle name="20% - Accent3 12 2 3 2 2 2 2" xfId="8039"/>
    <cellStyle name="20% - Accent3 12 2 3 2 2 3" xfId="8040"/>
    <cellStyle name="20% - Accent3 12 2 3 2 3" xfId="8041"/>
    <cellStyle name="20% - Accent3 12 2 3 2 3 2" xfId="8042"/>
    <cellStyle name="20% - Accent3 12 2 3 2 3 2 2" xfId="8043"/>
    <cellStyle name="20% - Accent3 12 2 3 2 3 3" xfId="8044"/>
    <cellStyle name="20% - Accent3 12 2 3 2 4" xfId="8045"/>
    <cellStyle name="20% - Accent3 12 2 3 2 4 2" xfId="8046"/>
    <cellStyle name="20% - Accent3 12 2 3 2 5" xfId="8047"/>
    <cellStyle name="20% - Accent3 12 2 3 3" xfId="8048"/>
    <cellStyle name="20% - Accent3 12 2 3 3 2" xfId="8049"/>
    <cellStyle name="20% - Accent3 12 2 3 3 2 2" xfId="8050"/>
    <cellStyle name="20% - Accent3 12 2 3 3 3" xfId="8051"/>
    <cellStyle name="20% - Accent3 12 2 3 4" xfId="8052"/>
    <cellStyle name="20% - Accent3 12 2 3 4 2" xfId="8053"/>
    <cellStyle name="20% - Accent3 12 2 3 4 2 2" xfId="8054"/>
    <cellStyle name="20% - Accent3 12 2 3 4 3" xfId="8055"/>
    <cellStyle name="20% - Accent3 12 2 3 5" xfId="8056"/>
    <cellStyle name="20% - Accent3 12 2 3 5 2" xfId="8057"/>
    <cellStyle name="20% - Accent3 12 2 3 6" xfId="8058"/>
    <cellStyle name="20% - Accent3 12 2 4" xfId="8059"/>
    <cellStyle name="20% - Accent3 12 2 4 2" xfId="8060"/>
    <cellStyle name="20% - Accent3 12 2 4 2 2" xfId="8061"/>
    <cellStyle name="20% - Accent3 12 2 4 2 2 2" xfId="8062"/>
    <cellStyle name="20% - Accent3 12 2 4 2 3" xfId="8063"/>
    <cellStyle name="20% - Accent3 12 2 4 3" xfId="8064"/>
    <cellStyle name="20% - Accent3 12 2 4 3 2" xfId="8065"/>
    <cellStyle name="20% - Accent3 12 2 4 3 2 2" xfId="8066"/>
    <cellStyle name="20% - Accent3 12 2 4 3 3" xfId="8067"/>
    <cellStyle name="20% - Accent3 12 2 4 4" xfId="8068"/>
    <cellStyle name="20% - Accent3 12 2 4 4 2" xfId="8069"/>
    <cellStyle name="20% - Accent3 12 2 4 5" xfId="8070"/>
    <cellStyle name="20% - Accent3 12 2 5" xfId="8071"/>
    <cellStyle name="20% - Accent3 12 2 5 2" xfId="8072"/>
    <cellStyle name="20% - Accent3 12 2 5 2 2" xfId="8073"/>
    <cellStyle name="20% - Accent3 12 2 5 3" xfId="8074"/>
    <cellStyle name="20% - Accent3 12 2 6" xfId="8075"/>
    <cellStyle name="20% - Accent3 12 2 6 2" xfId="8076"/>
    <cellStyle name="20% - Accent3 12 2 6 2 2" xfId="8077"/>
    <cellStyle name="20% - Accent3 12 2 6 3" xfId="8078"/>
    <cellStyle name="20% - Accent3 12 2 7" xfId="8079"/>
    <cellStyle name="20% - Accent3 12 2 7 2" xfId="8080"/>
    <cellStyle name="20% - Accent3 12 2 7 2 2" xfId="8081"/>
    <cellStyle name="20% - Accent3 12 2 7 3" xfId="8082"/>
    <cellStyle name="20% - Accent3 12 2 8" xfId="8083"/>
    <cellStyle name="20% - Accent3 12 2 8 2" xfId="8084"/>
    <cellStyle name="20% - Accent3 12 2 9" xfId="8085"/>
    <cellStyle name="20% - Accent3 12 3" xfId="8086"/>
    <cellStyle name="20% - Accent3 12 3 2" xfId="8087"/>
    <cellStyle name="20% - Accent3 12 3 2 2" xfId="8088"/>
    <cellStyle name="20% - Accent3 12 3 2 2 2" xfId="8089"/>
    <cellStyle name="20% - Accent3 12 3 2 2 2 2" xfId="8090"/>
    <cellStyle name="20% - Accent3 12 3 2 2 2 2 2" xfId="8091"/>
    <cellStyle name="20% - Accent3 12 3 2 2 2 3" xfId="8092"/>
    <cellStyle name="20% - Accent3 12 3 2 2 3" xfId="8093"/>
    <cellStyle name="20% - Accent3 12 3 2 2 3 2" xfId="8094"/>
    <cellStyle name="20% - Accent3 12 3 2 2 3 2 2" xfId="8095"/>
    <cellStyle name="20% - Accent3 12 3 2 2 3 3" xfId="8096"/>
    <cellStyle name="20% - Accent3 12 3 2 2 4" xfId="8097"/>
    <cellStyle name="20% - Accent3 12 3 2 2 4 2" xfId="8098"/>
    <cellStyle name="20% - Accent3 12 3 2 2 5" xfId="8099"/>
    <cellStyle name="20% - Accent3 12 3 2 3" xfId="8100"/>
    <cellStyle name="20% - Accent3 12 3 2 3 2" xfId="8101"/>
    <cellStyle name="20% - Accent3 12 3 2 3 2 2" xfId="8102"/>
    <cellStyle name="20% - Accent3 12 3 2 3 3" xfId="8103"/>
    <cellStyle name="20% - Accent3 12 3 2 4" xfId="8104"/>
    <cellStyle name="20% - Accent3 12 3 2 4 2" xfId="8105"/>
    <cellStyle name="20% - Accent3 12 3 2 4 2 2" xfId="8106"/>
    <cellStyle name="20% - Accent3 12 3 2 4 3" xfId="8107"/>
    <cellStyle name="20% - Accent3 12 3 2 5" xfId="8108"/>
    <cellStyle name="20% - Accent3 12 3 2 5 2" xfId="8109"/>
    <cellStyle name="20% - Accent3 12 3 2 6" xfId="8110"/>
    <cellStyle name="20% - Accent3 12 3 3" xfId="8111"/>
    <cellStyle name="20% - Accent3 12 3 3 2" xfId="8112"/>
    <cellStyle name="20% - Accent3 12 3 3 2 2" xfId="8113"/>
    <cellStyle name="20% - Accent3 12 3 3 2 2 2" xfId="8114"/>
    <cellStyle name="20% - Accent3 12 3 3 2 3" xfId="8115"/>
    <cellStyle name="20% - Accent3 12 3 3 3" xfId="8116"/>
    <cellStyle name="20% - Accent3 12 3 3 3 2" xfId="8117"/>
    <cellStyle name="20% - Accent3 12 3 3 3 2 2" xfId="8118"/>
    <cellStyle name="20% - Accent3 12 3 3 3 3" xfId="8119"/>
    <cellStyle name="20% - Accent3 12 3 3 4" xfId="8120"/>
    <cellStyle name="20% - Accent3 12 3 3 4 2" xfId="8121"/>
    <cellStyle name="20% - Accent3 12 3 3 5" xfId="8122"/>
    <cellStyle name="20% - Accent3 12 3 4" xfId="8123"/>
    <cellStyle name="20% - Accent3 12 3 4 2" xfId="8124"/>
    <cellStyle name="20% - Accent3 12 3 4 2 2" xfId="8125"/>
    <cellStyle name="20% - Accent3 12 3 4 3" xfId="8126"/>
    <cellStyle name="20% - Accent3 12 3 5" xfId="8127"/>
    <cellStyle name="20% - Accent3 12 3 5 2" xfId="8128"/>
    <cellStyle name="20% - Accent3 12 3 5 2 2" xfId="8129"/>
    <cellStyle name="20% - Accent3 12 3 5 3" xfId="8130"/>
    <cellStyle name="20% - Accent3 12 3 6" xfId="8131"/>
    <cellStyle name="20% - Accent3 12 3 6 2" xfId="8132"/>
    <cellStyle name="20% - Accent3 12 3 6 2 2" xfId="8133"/>
    <cellStyle name="20% - Accent3 12 3 6 3" xfId="8134"/>
    <cellStyle name="20% - Accent3 12 3 7" xfId="8135"/>
    <cellStyle name="20% - Accent3 12 3 7 2" xfId="8136"/>
    <cellStyle name="20% - Accent3 12 3 8" xfId="8137"/>
    <cellStyle name="20% - Accent3 12 4" xfId="8138"/>
    <cellStyle name="20% - Accent3 12 4 2" xfId="8139"/>
    <cellStyle name="20% - Accent3 12 4 2 2" xfId="8140"/>
    <cellStyle name="20% - Accent3 12 4 2 2 2" xfId="8141"/>
    <cellStyle name="20% - Accent3 12 4 2 2 2 2" xfId="8142"/>
    <cellStyle name="20% - Accent3 12 4 2 2 3" xfId="8143"/>
    <cellStyle name="20% - Accent3 12 4 2 3" xfId="8144"/>
    <cellStyle name="20% - Accent3 12 4 2 3 2" xfId="8145"/>
    <cellStyle name="20% - Accent3 12 4 2 3 2 2" xfId="8146"/>
    <cellStyle name="20% - Accent3 12 4 2 3 3" xfId="8147"/>
    <cellStyle name="20% - Accent3 12 4 2 4" xfId="8148"/>
    <cellStyle name="20% - Accent3 12 4 2 4 2" xfId="8149"/>
    <cellStyle name="20% - Accent3 12 4 2 5" xfId="8150"/>
    <cellStyle name="20% - Accent3 12 4 3" xfId="8151"/>
    <cellStyle name="20% - Accent3 12 4 3 2" xfId="8152"/>
    <cellStyle name="20% - Accent3 12 4 3 2 2" xfId="8153"/>
    <cellStyle name="20% - Accent3 12 4 3 3" xfId="8154"/>
    <cellStyle name="20% - Accent3 12 4 4" xfId="8155"/>
    <cellStyle name="20% - Accent3 12 4 4 2" xfId="8156"/>
    <cellStyle name="20% - Accent3 12 4 4 2 2" xfId="8157"/>
    <cellStyle name="20% - Accent3 12 4 4 3" xfId="8158"/>
    <cellStyle name="20% - Accent3 12 4 5" xfId="8159"/>
    <cellStyle name="20% - Accent3 12 4 5 2" xfId="8160"/>
    <cellStyle name="20% - Accent3 12 4 6" xfId="8161"/>
    <cellStyle name="20% - Accent3 12 5" xfId="8162"/>
    <cellStyle name="20% - Accent3 12 5 2" xfId="8163"/>
    <cellStyle name="20% - Accent3 12 5 2 2" xfId="8164"/>
    <cellStyle name="20% - Accent3 12 5 2 2 2" xfId="8165"/>
    <cellStyle name="20% - Accent3 12 5 2 3" xfId="8166"/>
    <cellStyle name="20% - Accent3 12 5 3" xfId="8167"/>
    <cellStyle name="20% - Accent3 12 5 3 2" xfId="8168"/>
    <cellStyle name="20% - Accent3 12 5 3 2 2" xfId="8169"/>
    <cellStyle name="20% - Accent3 12 5 3 3" xfId="8170"/>
    <cellStyle name="20% - Accent3 12 5 4" xfId="8171"/>
    <cellStyle name="20% - Accent3 12 5 4 2" xfId="8172"/>
    <cellStyle name="20% - Accent3 12 5 5" xfId="8173"/>
    <cellStyle name="20% - Accent3 12 6" xfId="8174"/>
    <cellStyle name="20% - Accent3 12 6 2" xfId="8175"/>
    <cellStyle name="20% - Accent3 12 6 2 2" xfId="8176"/>
    <cellStyle name="20% - Accent3 12 6 3" xfId="8177"/>
    <cellStyle name="20% - Accent3 12 7" xfId="8178"/>
    <cellStyle name="20% - Accent3 12 7 2" xfId="8179"/>
    <cellStyle name="20% - Accent3 12 7 2 2" xfId="8180"/>
    <cellStyle name="20% - Accent3 12 7 3" xfId="8181"/>
    <cellStyle name="20% - Accent3 12 8" xfId="8182"/>
    <cellStyle name="20% - Accent3 12 8 2" xfId="8183"/>
    <cellStyle name="20% - Accent3 12 8 2 2" xfId="8184"/>
    <cellStyle name="20% - Accent3 12 8 3" xfId="8185"/>
    <cellStyle name="20% - Accent3 12 9" xfId="8186"/>
    <cellStyle name="20% - Accent3 12 9 2" xfId="8187"/>
    <cellStyle name="20% - Accent3 120" xfId="8188"/>
    <cellStyle name="20% - Accent3 121" xfId="8189"/>
    <cellStyle name="20% - Accent3 122" xfId="8190"/>
    <cellStyle name="20% - Accent3 123" xfId="8191"/>
    <cellStyle name="20% - Accent3 124" xfId="8192"/>
    <cellStyle name="20% - Accent3 125" xfId="8193"/>
    <cellStyle name="20% - Accent3 126" xfId="8194"/>
    <cellStyle name="20% - Accent3 127" xfId="8195"/>
    <cellStyle name="20% - Accent3 128" xfId="8196"/>
    <cellStyle name="20% - Accent3 129" xfId="8197"/>
    <cellStyle name="20% - Accent3 13" xfId="8198"/>
    <cellStyle name="20% - Accent3 13 10" xfId="8199"/>
    <cellStyle name="20% - Accent3 13 2" xfId="8200"/>
    <cellStyle name="20% - Accent3 13 2 2" xfId="8201"/>
    <cellStyle name="20% - Accent3 13 2 2 2" xfId="8202"/>
    <cellStyle name="20% - Accent3 13 2 2 2 2" xfId="8203"/>
    <cellStyle name="20% - Accent3 13 2 2 2 2 2" xfId="8204"/>
    <cellStyle name="20% - Accent3 13 2 2 2 2 2 2" xfId="8205"/>
    <cellStyle name="20% - Accent3 13 2 2 2 2 2 2 2" xfId="8206"/>
    <cellStyle name="20% - Accent3 13 2 2 2 2 2 3" xfId="8207"/>
    <cellStyle name="20% - Accent3 13 2 2 2 2 3" xfId="8208"/>
    <cellStyle name="20% - Accent3 13 2 2 2 2 3 2" xfId="8209"/>
    <cellStyle name="20% - Accent3 13 2 2 2 2 3 2 2" xfId="8210"/>
    <cellStyle name="20% - Accent3 13 2 2 2 2 3 3" xfId="8211"/>
    <cellStyle name="20% - Accent3 13 2 2 2 2 4" xfId="8212"/>
    <cellStyle name="20% - Accent3 13 2 2 2 2 4 2" xfId="8213"/>
    <cellStyle name="20% - Accent3 13 2 2 2 2 5" xfId="8214"/>
    <cellStyle name="20% - Accent3 13 2 2 2 3" xfId="8215"/>
    <cellStyle name="20% - Accent3 13 2 2 2 3 2" xfId="8216"/>
    <cellStyle name="20% - Accent3 13 2 2 2 3 2 2" xfId="8217"/>
    <cellStyle name="20% - Accent3 13 2 2 2 3 3" xfId="8218"/>
    <cellStyle name="20% - Accent3 13 2 2 2 4" xfId="8219"/>
    <cellStyle name="20% - Accent3 13 2 2 2 4 2" xfId="8220"/>
    <cellStyle name="20% - Accent3 13 2 2 2 4 2 2" xfId="8221"/>
    <cellStyle name="20% - Accent3 13 2 2 2 4 3" xfId="8222"/>
    <cellStyle name="20% - Accent3 13 2 2 2 5" xfId="8223"/>
    <cellStyle name="20% - Accent3 13 2 2 2 5 2" xfId="8224"/>
    <cellStyle name="20% - Accent3 13 2 2 2 6" xfId="8225"/>
    <cellStyle name="20% - Accent3 13 2 2 3" xfId="8226"/>
    <cellStyle name="20% - Accent3 13 2 2 3 2" xfId="8227"/>
    <cellStyle name="20% - Accent3 13 2 2 3 2 2" xfId="8228"/>
    <cellStyle name="20% - Accent3 13 2 2 3 2 2 2" xfId="8229"/>
    <cellStyle name="20% - Accent3 13 2 2 3 2 3" xfId="8230"/>
    <cellStyle name="20% - Accent3 13 2 2 3 3" xfId="8231"/>
    <cellStyle name="20% - Accent3 13 2 2 3 3 2" xfId="8232"/>
    <cellStyle name="20% - Accent3 13 2 2 3 3 2 2" xfId="8233"/>
    <cellStyle name="20% - Accent3 13 2 2 3 3 3" xfId="8234"/>
    <cellStyle name="20% - Accent3 13 2 2 3 4" xfId="8235"/>
    <cellStyle name="20% - Accent3 13 2 2 3 4 2" xfId="8236"/>
    <cellStyle name="20% - Accent3 13 2 2 3 5" xfId="8237"/>
    <cellStyle name="20% - Accent3 13 2 2 4" xfId="8238"/>
    <cellStyle name="20% - Accent3 13 2 2 4 2" xfId="8239"/>
    <cellStyle name="20% - Accent3 13 2 2 4 2 2" xfId="8240"/>
    <cellStyle name="20% - Accent3 13 2 2 4 3" xfId="8241"/>
    <cellStyle name="20% - Accent3 13 2 2 5" xfId="8242"/>
    <cellStyle name="20% - Accent3 13 2 2 5 2" xfId="8243"/>
    <cellStyle name="20% - Accent3 13 2 2 5 2 2" xfId="8244"/>
    <cellStyle name="20% - Accent3 13 2 2 5 3" xfId="8245"/>
    <cellStyle name="20% - Accent3 13 2 2 6" xfId="8246"/>
    <cellStyle name="20% - Accent3 13 2 2 6 2" xfId="8247"/>
    <cellStyle name="20% - Accent3 13 2 2 6 2 2" xfId="8248"/>
    <cellStyle name="20% - Accent3 13 2 2 6 3" xfId="8249"/>
    <cellStyle name="20% - Accent3 13 2 2 7" xfId="8250"/>
    <cellStyle name="20% - Accent3 13 2 2 7 2" xfId="8251"/>
    <cellStyle name="20% - Accent3 13 2 2 8" xfId="8252"/>
    <cellStyle name="20% - Accent3 13 2 3" xfId="8253"/>
    <cellStyle name="20% - Accent3 13 2 3 2" xfId="8254"/>
    <cellStyle name="20% - Accent3 13 2 3 2 2" xfId="8255"/>
    <cellStyle name="20% - Accent3 13 2 3 2 2 2" xfId="8256"/>
    <cellStyle name="20% - Accent3 13 2 3 2 2 2 2" xfId="8257"/>
    <cellStyle name="20% - Accent3 13 2 3 2 2 3" xfId="8258"/>
    <cellStyle name="20% - Accent3 13 2 3 2 3" xfId="8259"/>
    <cellStyle name="20% - Accent3 13 2 3 2 3 2" xfId="8260"/>
    <cellStyle name="20% - Accent3 13 2 3 2 3 2 2" xfId="8261"/>
    <cellStyle name="20% - Accent3 13 2 3 2 3 3" xfId="8262"/>
    <cellStyle name="20% - Accent3 13 2 3 2 4" xfId="8263"/>
    <cellStyle name="20% - Accent3 13 2 3 2 4 2" xfId="8264"/>
    <cellStyle name="20% - Accent3 13 2 3 2 5" xfId="8265"/>
    <cellStyle name="20% - Accent3 13 2 3 3" xfId="8266"/>
    <cellStyle name="20% - Accent3 13 2 3 3 2" xfId="8267"/>
    <cellStyle name="20% - Accent3 13 2 3 3 2 2" xfId="8268"/>
    <cellStyle name="20% - Accent3 13 2 3 3 3" xfId="8269"/>
    <cellStyle name="20% - Accent3 13 2 3 4" xfId="8270"/>
    <cellStyle name="20% - Accent3 13 2 3 4 2" xfId="8271"/>
    <cellStyle name="20% - Accent3 13 2 3 4 2 2" xfId="8272"/>
    <cellStyle name="20% - Accent3 13 2 3 4 3" xfId="8273"/>
    <cellStyle name="20% - Accent3 13 2 3 5" xfId="8274"/>
    <cellStyle name="20% - Accent3 13 2 3 5 2" xfId="8275"/>
    <cellStyle name="20% - Accent3 13 2 3 6" xfId="8276"/>
    <cellStyle name="20% - Accent3 13 2 4" xfId="8277"/>
    <cellStyle name="20% - Accent3 13 2 4 2" xfId="8278"/>
    <cellStyle name="20% - Accent3 13 2 4 2 2" xfId="8279"/>
    <cellStyle name="20% - Accent3 13 2 4 2 2 2" xfId="8280"/>
    <cellStyle name="20% - Accent3 13 2 4 2 3" xfId="8281"/>
    <cellStyle name="20% - Accent3 13 2 4 3" xfId="8282"/>
    <cellStyle name="20% - Accent3 13 2 4 3 2" xfId="8283"/>
    <cellStyle name="20% - Accent3 13 2 4 3 2 2" xfId="8284"/>
    <cellStyle name="20% - Accent3 13 2 4 3 3" xfId="8285"/>
    <cellStyle name="20% - Accent3 13 2 4 4" xfId="8286"/>
    <cellStyle name="20% - Accent3 13 2 4 4 2" xfId="8287"/>
    <cellStyle name="20% - Accent3 13 2 4 5" xfId="8288"/>
    <cellStyle name="20% - Accent3 13 2 5" xfId="8289"/>
    <cellStyle name="20% - Accent3 13 2 5 2" xfId="8290"/>
    <cellStyle name="20% - Accent3 13 2 5 2 2" xfId="8291"/>
    <cellStyle name="20% - Accent3 13 2 5 3" xfId="8292"/>
    <cellStyle name="20% - Accent3 13 2 6" xfId="8293"/>
    <cellStyle name="20% - Accent3 13 2 6 2" xfId="8294"/>
    <cellStyle name="20% - Accent3 13 2 6 2 2" xfId="8295"/>
    <cellStyle name="20% - Accent3 13 2 6 3" xfId="8296"/>
    <cellStyle name="20% - Accent3 13 2 7" xfId="8297"/>
    <cellStyle name="20% - Accent3 13 2 7 2" xfId="8298"/>
    <cellStyle name="20% - Accent3 13 2 7 2 2" xfId="8299"/>
    <cellStyle name="20% - Accent3 13 2 7 3" xfId="8300"/>
    <cellStyle name="20% - Accent3 13 2 8" xfId="8301"/>
    <cellStyle name="20% - Accent3 13 2 8 2" xfId="8302"/>
    <cellStyle name="20% - Accent3 13 2 9" xfId="8303"/>
    <cellStyle name="20% - Accent3 13 3" xfId="8304"/>
    <cellStyle name="20% - Accent3 13 3 2" xfId="8305"/>
    <cellStyle name="20% - Accent3 13 3 2 2" xfId="8306"/>
    <cellStyle name="20% - Accent3 13 3 2 2 2" xfId="8307"/>
    <cellStyle name="20% - Accent3 13 3 2 2 2 2" xfId="8308"/>
    <cellStyle name="20% - Accent3 13 3 2 2 2 2 2" xfId="8309"/>
    <cellStyle name="20% - Accent3 13 3 2 2 2 3" xfId="8310"/>
    <cellStyle name="20% - Accent3 13 3 2 2 3" xfId="8311"/>
    <cellStyle name="20% - Accent3 13 3 2 2 3 2" xfId="8312"/>
    <cellStyle name="20% - Accent3 13 3 2 2 3 2 2" xfId="8313"/>
    <cellStyle name="20% - Accent3 13 3 2 2 3 3" xfId="8314"/>
    <cellStyle name="20% - Accent3 13 3 2 2 4" xfId="8315"/>
    <cellStyle name="20% - Accent3 13 3 2 2 4 2" xfId="8316"/>
    <cellStyle name="20% - Accent3 13 3 2 2 5" xfId="8317"/>
    <cellStyle name="20% - Accent3 13 3 2 3" xfId="8318"/>
    <cellStyle name="20% - Accent3 13 3 2 3 2" xfId="8319"/>
    <cellStyle name="20% - Accent3 13 3 2 3 2 2" xfId="8320"/>
    <cellStyle name="20% - Accent3 13 3 2 3 3" xfId="8321"/>
    <cellStyle name="20% - Accent3 13 3 2 4" xfId="8322"/>
    <cellStyle name="20% - Accent3 13 3 2 4 2" xfId="8323"/>
    <cellStyle name="20% - Accent3 13 3 2 4 2 2" xfId="8324"/>
    <cellStyle name="20% - Accent3 13 3 2 4 3" xfId="8325"/>
    <cellStyle name="20% - Accent3 13 3 2 5" xfId="8326"/>
    <cellStyle name="20% - Accent3 13 3 2 5 2" xfId="8327"/>
    <cellStyle name="20% - Accent3 13 3 2 6" xfId="8328"/>
    <cellStyle name="20% - Accent3 13 3 3" xfId="8329"/>
    <cellStyle name="20% - Accent3 13 3 3 2" xfId="8330"/>
    <cellStyle name="20% - Accent3 13 3 3 2 2" xfId="8331"/>
    <cellStyle name="20% - Accent3 13 3 3 2 2 2" xfId="8332"/>
    <cellStyle name="20% - Accent3 13 3 3 2 3" xfId="8333"/>
    <cellStyle name="20% - Accent3 13 3 3 3" xfId="8334"/>
    <cellStyle name="20% - Accent3 13 3 3 3 2" xfId="8335"/>
    <cellStyle name="20% - Accent3 13 3 3 3 2 2" xfId="8336"/>
    <cellStyle name="20% - Accent3 13 3 3 3 3" xfId="8337"/>
    <cellStyle name="20% - Accent3 13 3 3 4" xfId="8338"/>
    <cellStyle name="20% - Accent3 13 3 3 4 2" xfId="8339"/>
    <cellStyle name="20% - Accent3 13 3 3 5" xfId="8340"/>
    <cellStyle name="20% - Accent3 13 3 4" xfId="8341"/>
    <cellStyle name="20% - Accent3 13 3 4 2" xfId="8342"/>
    <cellStyle name="20% - Accent3 13 3 4 2 2" xfId="8343"/>
    <cellStyle name="20% - Accent3 13 3 4 3" xfId="8344"/>
    <cellStyle name="20% - Accent3 13 3 5" xfId="8345"/>
    <cellStyle name="20% - Accent3 13 3 5 2" xfId="8346"/>
    <cellStyle name="20% - Accent3 13 3 5 2 2" xfId="8347"/>
    <cellStyle name="20% - Accent3 13 3 5 3" xfId="8348"/>
    <cellStyle name="20% - Accent3 13 3 6" xfId="8349"/>
    <cellStyle name="20% - Accent3 13 3 6 2" xfId="8350"/>
    <cellStyle name="20% - Accent3 13 3 6 2 2" xfId="8351"/>
    <cellStyle name="20% - Accent3 13 3 6 3" xfId="8352"/>
    <cellStyle name="20% - Accent3 13 3 7" xfId="8353"/>
    <cellStyle name="20% - Accent3 13 3 7 2" xfId="8354"/>
    <cellStyle name="20% - Accent3 13 3 8" xfId="8355"/>
    <cellStyle name="20% - Accent3 13 4" xfId="8356"/>
    <cellStyle name="20% - Accent3 13 4 2" xfId="8357"/>
    <cellStyle name="20% - Accent3 13 4 2 2" xfId="8358"/>
    <cellStyle name="20% - Accent3 13 4 2 2 2" xfId="8359"/>
    <cellStyle name="20% - Accent3 13 4 2 2 2 2" xfId="8360"/>
    <cellStyle name="20% - Accent3 13 4 2 2 3" xfId="8361"/>
    <cellStyle name="20% - Accent3 13 4 2 3" xfId="8362"/>
    <cellStyle name="20% - Accent3 13 4 2 3 2" xfId="8363"/>
    <cellStyle name="20% - Accent3 13 4 2 3 2 2" xfId="8364"/>
    <cellStyle name="20% - Accent3 13 4 2 3 3" xfId="8365"/>
    <cellStyle name="20% - Accent3 13 4 2 4" xfId="8366"/>
    <cellStyle name="20% - Accent3 13 4 2 4 2" xfId="8367"/>
    <cellStyle name="20% - Accent3 13 4 2 5" xfId="8368"/>
    <cellStyle name="20% - Accent3 13 4 3" xfId="8369"/>
    <cellStyle name="20% - Accent3 13 4 3 2" xfId="8370"/>
    <cellStyle name="20% - Accent3 13 4 3 2 2" xfId="8371"/>
    <cellStyle name="20% - Accent3 13 4 3 3" xfId="8372"/>
    <cellStyle name="20% - Accent3 13 4 4" xfId="8373"/>
    <cellStyle name="20% - Accent3 13 4 4 2" xfId="8374"/>
    <cellStyle name="20% - Accent3 13 4 4 2 2" xfId="8375"/>
    <cellStyle name="20% - Accent3 13 4 4 3" xfId="8376"/>
    <cellStyle name="20% - Accent3 13 4 5" xfId="8377"/>
    <cellStyle name="20% - Accent3 13 4 5 2" xfId="8378"/>
    <cellStyle name="20% - Accent3 13 4 6" xfId="8379"/>
    <cellStyle name="20% - Accent3 13 5" xfId="8380"/>
    <cellStyle name="20% - Accent3 13 5 2" xfId="8381"/>
    <cellStyle name="20% - Accent3 13 5 2 2" xfId="8382"/>
    <cellStyle name="20% - Accent3 13 5 2 2 2" xfId="8383"/>
    <cellStyle name="20% - Accent3 13 5 2 3" xfId="8384"/>
    <cellStyle name="20% - Accent3 13 5 3" xfId="8385"/>
    <cellStyle name="20% - Accent3 13 5 3 2" xfId="8386"/>
    <cellStyle name="20% - Accent3 13 5 3 2 2" xfId="8387"/>
    <cellStyle name="20% - Accent3 13 5 3 3" xfId="8388"/>
    <cellStyle name="20% - Accent3 13 5 4" xfId="8389"/>
    <cellStyle name="20% - Accent3 13 5 4 2" xfId="8390"/>
    <cellStyle name="20% - Accent3 13 5 5" xfId="8391"/>
    <cellStyle name="20% - Accent3 13 6" xfId="8392"/>
    <cellStyle name="20% - Accent3 13 6 2" xfId="8393"/>
    <cellStyle name="20% - Accent3 13 6 2 2" xfId="8394"/>
    <cellStyle name="20% - Accent3 13 6 3" xfId="8395"/>
    <cellStyle name="20% - Accent3 13 7" xfId="8396"/>
    <cellStyle name="20% - Accent3 13 7 2" xfId="8397"/>
    <cellStyle name="20% - Accent3 13 7 2 2" xfId="8398"/>
    <cellStyle name="20% - Accent3 13 7 3" xfId="8399"/>
    <cellStyle name="20% - Accent3 13 8" xfId="8400"/>
    <cellStyle name="20% - Accent3 13 8 2" xfId="8401"/>
    <cellStyle name="20% - Accent3 13 8 2 2" xfId="8402"/>
    <cellStyle name="20% - Accent3 13 8 3" xfId="8403"/>
    <cellStyle name="20% - Accent3 13 9" xfId="8404"/>
    <cellStyle name="20% - Accent3 13 9 2" xfId="8405"/>
    <cellStyle name="20% - Accent3 130" xfId="8406"/>
    <cellStyle name="20% - Accent3 131" xfId="8407"/>
    <cellStyle name="20% - Accent3 132" xfId="8408"/>
    <cellStyle name="20% - Accent3 133" xfId="8409"/>
    <cellStyle name="20% - Accent3 134" xfId="8410"/>
    <cellStyle name="20% - Accent3 135" xfId="8411"/>
    <cellStyle name="20% - Accent3 136" xfId="8412"/>
    <cellStyle name="20% - Accent3 137" xfId="8413"/>
    <cellStyle name="20% - Accent3 138" xfId="8414"/>
    <cellStyle name="20% - Accent3 139" xfId="8415"/>
    <cellStyle name="20% - Accent3 14" xfId="8416"/>
    <cellStyle name="20% - Accent3 14 2" xfId="8417"/>
    <cellStyle name="20% - Accent3 14 2 2" xfId="8418"/>
    <cellStyle name="20% - Accent3 14 2 2 2" xfId="8419"/>
    <cellStyle name="20% - Accent3 14 2 2 2 2" xfId="8420"/>
    <cellStyle name="20% - Accent3 14 2 2 2 2 2" xfId="8421"/>
    <cellStyle name="20% - Accent3 14 2 2 2 2 2 2" xfId="8422"/>
    <cellStyle name="20% - Accent3 14 2 2 2 2 3" xfId="8423"/>
    <cellStyle name="20% - Accent3 14 2 2 2 3" xfId="8424"/>
    <cellStyle name="20% - Accent3 14 2 2 2 3 2" xfId="8425"/>
    <cellStyle name="20% - Accent3 14 2 2 2 3 2 2" xfId="8426"/>
    <cellStyle name="20% - Accent3 14 2 2 2 3 3" xfId="8427"/>
    <cellStyle name="20% - Accent3 14 2 2 2 4" xfId="8428"/>
    <cellStyle name="20% - Accent3 14 2 2 2 4 2" xfId="8429"/>
    <cellStyle name="20% - Accent3 14 2 2 2 5" xfId="8430"/>
    <cellStyle name="20% - Accent3 14 2 2 3" xfId="8431"/>
    <cellStyle name="20% - Accent3 14 2 2 3 2" xfId="8432"/>
    <cellStyle name="20% - Accent3 14 2 2 3 2 2" xfId="8433"/>
    <cellStyle name="20% - Accent3 14 2 2 3 3" xfId="8434"/>
    <cellStyle name="20% - Accent3 14 2 2 4" xfId="8435"/>
    <cellStyle name="20% - Accent3 14 2 2 4 2" xfId="8436"/>
    <cellStyle name="20% - Accent3 14 2 2 4 2 2" xfId="8437"/>
    <cellStyle name="20% - Accent3 14 2 2 4 3" xfId="8438"/>
    <cellStyle name="20% - Accent3 14 2 2 5" xfId="8439"/>
    <cellStyle name="20% - Accent3 14 2 2 5 2" xfId="8440"/>
    <cellStyle name="20% - Accent3 14 2 2 6" xfId="8441"/>
    <cellStyle name="20% - Accent3 14 2 3" xfId="8442"/>
    <cellStyle name="20% - Accent3 14 2 3 2" xfId="8443"/>
    <cellStyle name="20% - Accent3 14 2 3 2 2" xfId="8444"/>
    <cellStyle name="20% - Accent3 14 2 3 2 2 2" xfId="8445"/>
    <cellStyle name="20% - Accent3 14 2 3 2 3" xfId="8446"/>
    <cellStyle name="20% - Accent3 14 2 3 3" xfId="8447"/>
    <cellStyle name="20% - Accent3 14 2 3 3 2" xfId="8448"/>
    <cellStyle name="20% - Accent3 14 2 3 3 2 2" xfId="8449"/>
    <cellStyle name="20% - Accent3 14 2 3 3 3" xfId="8450"/>
    <cellStyle name="20% - Accent3 14 2 3 4" xfId="8451"/>
    <cellStyle name="20% - Accent3 14 2 3 4 2" xfId="8452"/>
    <cellStyle name="20% - Accent3 14 2 3 5" xfId="8453"/>
    <cellStyle name="20% - Accent3 14 2 4" xfId="8454"/>
    <cellStyle name="20% - Accent3 14 2 4 2" xfId="8455"/>
    <cellStyle name="20% - Accent3 14 2 4 2 2" xfId="8456"/>
    <cellStyle name="20% - Accent3 14 2 4 3" xfId="8457"/>
    <cellStyle name="20% - Accent3 14 2 5" xfId="8458"/>
    <cellStyle name="20% - Accent3 14 2 5 2" xfId="8459"/>
    <cellStyle name="20% - Accent3 14 2 5 2 2" xfId="8460"/>
    <cellStyle name="20% - Accent3 14 2 5 3" xfId="8461"/>
    <cellStyle name="20% - Accent3 14 2 6" xfId="8462"/>
    <cellStyle name="20% - Accent3 14 2 6 2" xfId="8463"/>
    <cellStyle name="20% - Accent3 14 2 6 2 2" xfId="8464"/>
    <cellStyle name="20% - Accent3 14 2 6 3" xfId="8465"/>
    <cellStyle name="20% - Accent3 14 2 7" xfId="8466"/>
    <cellStyle name="20% - Accent3 14 2 7 2" xfId="8467"/>
    <cellStyle name="20% - Accent3 14 2 8" xfId="8468"/>
    <cellStyle name="20% - Accent3 14 3" xfId="8469"/>
    <cellStyle name="20% - Accent3 14 3 2" xfId="8470"/>
    <cellStyle name="20% - Accent3 14 3 2 2" xfId="8471"/>
    <cellStyle name="20% - Accent3 14 3 2 2 2" xfId="8472"/>
    <cellStyle name="20% - Accent3 14 3 2 2 2 2" xfId="8473"/>
    <cellStyle name="20% - Accent3 14 3 2 2 3" xfId="8474"/>
    <cellStyle name="20% - Accent3 14 3 2 3" xfId="8475"/>
    <cellStyle name="20% - Accent3 14 3 2 3 2" xfId="8476"/>
    <cellStyle name="20% - Accent3 14 3 2 3 2 2" xfId="8477"/>
    <cellStyle name="20% - Accent3 14 3 2 3 3" xfId="8478"/>
    <cellStyle name="20% - Accent3 14 3 2 4" xfId="8479"/>
    <cellStyle name="20% - Accent3 14 3 2 4 2" xfId="8480"/>
    <cellStyle name="20% - Accent3 14 3 2 5" xfId="8481"/>
    <cellStyle name="20% - Accent3 14 3 3" xfId="8482"/>
    <cellStyle name="20% - Accent3 14 3 3 2" xfId="8483"/>
    <cellStyle name="20% - Accent3 14 3 3 2 2" xfId="8484"/>
    <cellStyle name="20% - Accent3 14 3 3 3" xfId="8485"/>
    <cellStyle name="20% - Accent3 14 3 4" xfId="8486"/>
    <cellStyle name="20% - Accent3 14 3 4 2" xfId="8487"/>
    <cellStyle name="20% - Accent3 14 3 4 2 2" xfId="8488"/>
    <cellStyle name="20% - Accent3 14 3 4 3" xfId="8489"/>
    <cellStyle name="20% - Accent3 14 3 5" xfId="8490"/>
    <cellStyle name="20% - Accent3 14 3 5 2" xfId="8491"/>
    <cellStyle name="20% - Accent3 14 3 6" xfId="8492"/>
    <cellStyle name="20% - Accent3 14 4" xfId="8493"/>
    <cellStyle name="20% - Accent3 14 4 2" xfId="8494"/>
    <cellStyle name="20% - Accent3 14 4 2 2" xfId="8495"/>
    <cellStyle name="20% - Accent3 14 4 2 2 2" xfId="8496"/>
    <cellStyle name="20% - Accent3 14 4 2 3" xfId="8497"/>
    <cellStyle name="20% - Accent3 14 4 3" xfId="8498"/>
    <cellStyle name="20% - Accent3 14 4 3 2" xfId="8499"/>
    <cellStyle name="20% - Accent3 14 4 3 2 2" xfId="8500"/>
    <cellStyle name="20% - Accent3 14 4 3 3" xfId="8501"/>
    <cellStyle name="20% - Accent3 14 4 4" xfId="8502"/>
    <cellStyle name="20% - Accent3 14 4 4 2" xfId="8503"/>
    <cellStyle name="20% - Accent3 14 4 5" xfId="8504"/>
    <cellStyle name="20% - Accent3 14 5" xfId="8505"/>
    <cellStyle name="20% - Accent3 14 5 2" xfId="8506"/>
    <cellStyle name="20% - Accent3 14 5 2 2" xfId="8507"/>
    <cellStyle name="20% - Accent3 14 5 3" xfId="8508"/>
    <cellStyle name="20% - Accent3 14 6" xfId="8509"/>
    <cellStyle name="20% - Accent3 14 6 2" xfId="8510"/>
    <cellStyle name="20% - Accent3 14 6 2 2" xfId="8511"/>
    <cellStyle name="20% - Accent3 14 6 3" xfId="8512"/>
    <cellStyle name="20% - Accent3 14 7" xfId="8513"/>
    <cellStyle name="20% - Accent3 14 7 2" xfId="8514"/>
    <cellStyle name="20% - Accent3 14 7 2 2" xfId="8515"/>
    <cellStyle name="20% - Accent3 14 7 3" xfId="8516"/>
    <cellStyle name="20% - Accent3 14 8" xfId="8517"/>
    <cellStyle name="20% - Accent3 14 8 2" xfId="8518"/>
    <cellStyle name="20% - Accent3 14 9" xfId="8519"/>
    <cellStyle name="20% - Accent3 140" xfId="8520"/>
    <cellStyle name="20% - Accent3 141" xfId="8521"/>
    <cellStyle name="20% - Accent3 142" xfId="8522"/>
    <cellStyle name="20% - Accent3 143" xfId="8523"/>
    <cellStyle name="20% - Accent3 144" xfId="8524"/>
    <cellStyle name="20% - Accent3 145" xfId="8525"/>
    <cellStyle name="20% - Accent3 146" xfId="8526"/>
    <cellStyle name="20% - Accent3 147" xfId="8527"/>
    <cellStyle name="20% - Accent3 148" xfId="8528"/>
    <cellStyle name="20% - Accent3 149" xfId="8529"/>
    <cellStyle name="20% - Accent3 15" xfId="8530"/>
    <cellStyle name="20% - Accent3 15 2" xfId="8531"/>
    <cellStyle name="20% - Accent3 15 2 2" xfId="8532"/>
    <cellStyle name="20% - Accent3 15 2 2 2" xfId="8533"/>
    <cellStyle name="20% - Accent3 15 2 2 2 2" xfId="8534"/>
    <cellStyle name="20% - Accent3 15 2 2 2 2 2" xfId="8535"/>
    <cellStyle name="20% - Accent3 15 2 2 2 2 2 2" xfId="8536"/>
    <cellStyle name="20% - Accent3 15 2 2 2 2 3" xfId="8537"/>
    <cellStyle name="20% - Accent3 15 2 2 2 3" xfId="8538"/>
    <cellStyle name="20% - Accent3 15 2 2 2 3 2" xfId="8539"/>
    <cellStyle name="20% - Accent3 15 2 2 2 3 2 2" xfId="8540"/>
    <cellStyle name="20% - Accent3 15 2 2 2 3 3" xfId="8541"/>
    <cellStyle name="20% - Accent3 15 2 2 2 4" xfId="8542"/>
    <cellStyle name="20% - Accent3 15 2 2 2 4 2" xfId="8543"/>
    <cellStyle name="20% - Accent3 15 2 2 2 5" xfId="8544"/>
    <cellStyle name="20% - Accent3 15 2 2 3" xfId="8545"/>
    <cellStyle name="20% - Accent3 15 2 2 3 2" xfId="8546"/>
    <cellStyle name="20% - Accent3 15 2 2 3 2 2" xfId="8547"/>
    <cellStyle name="20% - Accent3 15 2 2 3 3" xfId="8548"/>
    <cellStyle name="20% - Accent3 15 2 2 4" xfId="8549"/>
    <cellStyle name="20% - Accent3 15 2 2 4 2" xfId="8550"/>
    <cellStyle name="20% - Accent3 15 2 2 4 2 2" xfId="8551"/>
    <cellStyle name="20% - Accent3 15 2 2 4 3" xfId="8552"/>
    <cellStyle name="20% - Accent3 15 2 2 5" xfId="8553"/>
    <cellStyle name="20% - Accent3 15 2 2 5 2" xfId="8554"/>
    <cellStyle name="20% - Accent3 15 2 2 6" xfId="8555"/>
    <cellStyle name="20% - Accent3 15 2 3" xfId="8556"/>
    <cellStyle name="20% - Accent3 15 2 3 2" xfId="8557"/>
    <cellStyle name="20% - Accent3 15 2 3 2 2" xfId="8558"/>
    <cellStyle name="20% - Accent3 15 2 3 2 2 2" xfId="8559"/>
    <cellStyle name="20% - Accent3 15 2 3 2 3" xfId="8560"/>
    <cellStyle name="20% - Accent3 15 2 3 3" xfId="8561"/>
    <cellStyle name="20% - Accent3 15 2 3 3 2" xfId="8562"/>
    <cellStyle name="20% - Accent3 15 2 3 3 2 2" xfId="8563"/>
    <cellStyle name="20% - Accent3 15 2 3 3 3" xfId="8564"/>
    <cellStyle name="20% - Accent3 15 2 3 4" xfId="8565"/>
    <cellStyle name="20% - Accent3 15 2 3 4 2" xfId="8566"/>
    <cellStyle name="20% - Accent3 15 2 3 5" xfId="8567"/>
    <cellStyle name="20% - Accent3 15 2 4" xfId="8568"/>
    <cellStyle name="20% - Accent3 15 2 4 2" xfId="8569"/>
    <cellStyle name="20% - Accent3 15 2 4 2 2" xfId="8570"/>
    <cellStyle name="20% - Accent3 15 2 4 3" xfId="8571"/>
    <cellStyle name="20% - Accent3 15 2 5" xfId="8572"/>
    <cellStyle name="20% - Accent3 15 2 5 2" xfId="8573"/>
    <cellStyle name="20% - Accent3 15 2 5 2 2" xfId="8574"/>
    <cellStyle name="20% - Accent3 15 2 5 3" xfId="8575"/>
    <cellStyle name="20% - Accent3 15 2 6" xfId="8576"/>
    <cellStyle name="20% - Accent3 15 2 6 2" xfId="8577"/>
    <cellStyle name="20% - Accent3 15 2 6 2 2" xfId="8578"/>
    <cellStyle name="20% - Accent3 15 2 6 3" xfId="8579"/>
    <cellStyle name="20% - Accent3 15 2 7" xfId="8580"/>
    <cellStyle name="20% - Accent3 15 2 7 2" xfId="8581"/>
    <cellStyle name="20% - Accent3 15 2 8" xfId="8582"/>
    <cellStyle name="20% - Accent3 15 3" xfId="8583"/>
    <cellStyle name="20% - Accent3 15 3 2" xfId="8584"/>
    <cellStyle name="20% - Accent3 15 3 2 2" xfId="8585"/>
    <cellStyle name="20% - Accent3 15 3 2 2 2" xfId="8586"/>
    <cellStyle name="20% - Accent3 15 3 2 2 2 2" xfId="8587"/>
    <cellStyle name="20% - Accent3 15 3 2 2 3" xfId="8588"/>
    <cellStyle name="20% - Accent3 15 3 2 3" xfId="8589"/>
    <cellStyle name="20% - Accent3 15 3 2 3 2" xfId="8590"/>
    <cellStyle name="20% - Accent3 15 3 2 3 2 2" xfId="8591"/>
    <cellStyle name="20% - Accent3 15 3 2 3 3" xfId="8592"/>
    <cellStyle name="20% - Accent3 15 3 2 4" xfId="8593"/>
    <cellStyle name="20% - Accent3 15 3 2 4 2" xfId="8594"/>
    <cellStyle name="20% - Accent3 15 3 2 5" xfId="8595"/>
    <cellStyle name="20% - Accent3 15 3 3" xfId="8596"/>
    <cellStyle name="20% - Accent3 15 3 3 2" xfId="8597"/>
    <cellStyle name="20% - Accent3 15 3 3 2 2" xfId="8598"/>
    <cellStyle name="20% - Accent3 15 3 3 3" xfId="8599"/>
    <cellStyle name="20% - Accent3 15 3 4" xfId="8600"/>
    <cellStyle name="20% - Accent3 15 3 4 2" xfId="8601"/>
    <cellStyle name="20% - Accent3 15 3 4 2 2" xfId="8602"/>
    <cellStyle name="20% - Accent3 15 3 4 3" xfId="8603"/>
    <cellStyle name="20% - Accent3 15 3 5" xfId="8604"/>
    <cellStyle name="20% - Accent3 15 3 5 2" xfId="8605"/>
    <cellStyle name="20% - Accent3 15 3 6" xfId="8606"/>
    <cellStyle name="20% - Accent3 15 4" xfId="8607"/>
    <cellStyle name="20% - Accent3 15 4 2" xfId="8608"/>
    <cellStyle name="20% - Accent3 15 4 2 2" xfId="8609"/>
    <cellStyle name="20% - Accent3 15 4 2 2 2" xfId="8610"/>
    <cellStyle name="20% - Accent3 15 4 2 3" xfId="8611"/>
    <cellStyle name="20% - Accent3 15 4 3" xfId="8612"/>
    <cellStyle name="20% - Accent3 15 4 3 2" xfId="8613"/>
    <cellStyle name="20% - Accent3 15 4 3 2 2" xfId="8614"/>
    <cellStyle name="20% - Accent3 15 4 3 3" xfId="8615"/>
    <cellStyle name="20% - Accent3 15 4 4" xfId="8616"/>
    <cellStyle name="20% - Accent3 15 4 4 2" xfId="8617"/>
    <cellStyle name="20% - Accent3 15 4 5" xfId="8618"/>
    <cellStyle name="20% - Accent3 15 5" xfId="8619"/>
    <cellStyle name="20% - Accent3 15 5 2" xfId="8620"/>
    <cellStyle name="20% - Accent3 15 5 2 2" xfId="8621"/>
    <cellStyle name="20% - Accent3 15 5 3" xfId="8622"/>
    <cellStyle name="20% - Accent3 15 6" xfId="8623"/>
    <cellStyle name="20% - Accent3 15 6 2" xfId="8624"/>
    <cellStyle name="20% - Accent3 15 6 2 2" xfId="8625"/>
    <cellStyle name="20% - Accent3 15 6 3" xfId="8626"/>
    <cellStyle name="20% - Accent3 15 7" xfId="8627"/>
    <cellStyle name="20% - Accent3 15 7 2" xfId="8628"/>
    <cellStyle name="20% - Accent3 15 7 2 2" xfId="8629"/>
    <cellStyle name="20% - Accent3 15 7 3" xfId="8630"/>
    <cellStyle name="20% - Accent3 15 8" xfId="8631"/>
    <cellStyle name="20% - Accent3 15 8 2" xfId="8632"/>
    <cellStyle name="20% - Accent3 15 9" xfId="8633"/>
    <cellStyle name="20% - Accent3 150" xfId="8634"/>
    <cellStyle name="20% - Accent3 151" xfId="8635"/>
    <cellStyle name="20% - Accent3 152" xfId="8636"/>
    <cellStyle name="20% - Accent3 153" xfId="8637"/>
    <cellStyle name="20% - Accent3 154" xfId="8638"/>
    <cellStyle name="20% - Accent3 155" xfId="8639"/>
    <cellStyle name="20% - Accent3 156" xfId="8640"/>
    <cellStyle name="20% - Accent3 157" xfId="8641"/>
    <cellStyle name="20% - Accent3 158" xfId="8642"/>
    <cellStyle name="20% - Accent3 159" xfId="8643"/>
    <cellStyle name="20% - Accent3 16" xfId="8644"/>
    <cellStyle name="20% - Accent3 16 2" xfId="8645"/>
    <cellStyle name="20% - Accent3 16 2 2" xfId="8646"/>
    <cellStyle name="20% - Accent3 16 2 2 2" xfId="8647"/>
    <cellStyle name="20% - Accent3 16 2 2 2 2" xfId="8648"/>
    <cellStyle name="20% - Accent3 16 2 2 2 2 2" xfId="8649"/>
    <cellStyle name="20% - Accent3 16 2 2 2 3" xfId="8650"/>
    <cellStyle name="20% - Accent3 16 2 2 3" xfId="8651"/>
    <cellStyle name="20% - Accent3 16 2 2 3 2" xfId="8652"/>
    <cellStyle name="20% - Accent3 16 2 2 3 2 2" xfId="8653"/>
    <cellStyle name="20% - Accent3 16 2 2 3 3" xfId="8654"/>
    <cellStyle name="20% - Accent3 16 2 2 4" xfId="8655"/>
    <cellStyle name="20% - Accent3 16 2 2 4 2" xfId="8656"/>
    <cellStyle name="20% - Accent3 16 2 2 5" xfId="8657"/>
    <cellStyle name="20% - Accent3 16 2 3" xfId="8658"/>
    <cellStyle name="20% - Accent3 16 2 3 2" xfId="8659"/>
    <cellStyle name="20% - Accent3 16 2 3 2 2" xfId="8660"/>
    <cellStyle name="20% - Accent3 16 2 3 3" xfId="8661"/>
    <cellStyle name="20% - Accent3 16 2 4" xfId="8662"/>
    <cellStyle name="20% - Accent3 16 2 4 2" xfId="8663"/>
    <cellStyle name="20% - Accent3 16 2 4 2 2" xfId="8664"/>
    <cellStyle name="20% - Accent3 16 2 4 3" xfId="8665"/>
    <cellStyle name="20% - Accent3 16 2 5" xfId="8666"/>
    <cellStyle name="20% - Accent3 16 2 5 2" xfId="8667"/>
    <cellStyle name="20% - Accent3 16 2 5 2 2" xfId="8668"/>
    <cellStyle name="20% - Accent3 16 2 5 3" xfId="8669"/>
    <cellStyle name="20% - Accent3 16 2 6" xfId="8670"/>
    <cellStyle name="20% - Accent3 16 2 6 2" xfId="8671"/>
    <cellStyle name="20% - Accent3 16 2 7" xfId="8672"/>
    <cellStyle name="20% - Accent3 16 3" xfId="8673"/>
    <cellStyle name="20% - Accent3 16 3 2" xfId="8674"/>
    <cellStyle name="20% - Accent3 16 3 2 2" xfId="8675"/>
    <cellStyle name="20% - Accent3 16 3 2 2 2" xfId="8676"/>
    <cellStyle name="20% - Accent3 16 3 2 3" xfId="8677"/>
    <cellStyle name="20% - Accent3 16 3 3" xfId="8678"/>
    <cellStyle name="20% - Accent3 16 3 3 2" xfId="8679"/>
    <cellStyle name="20% - Accent3 16 3 3 2 2" xfId="8680"/>
    <cellStyle name="20% - Accent3 16 3 3 3" xfId="8681"/>
    <cellStyle name="20% - Accent3 16 3 4" xfId="8682"/>
    <cellStyle name="20% - Accent3 16 3 4 2" xfId="8683"/>
    <cellStyle name="20% - Accent3 16 3 5" xfId="8684"/>
    <cellStyle name="20% - Accent3 16 4" xfId="8685"/>
    <cellStyle name="20% - Accent3 16 4 2" xfId="8686"/>
    <cellStyle name="20% - Accent3 16 4 2 2" xfId="8687"/>
    <cellStyle name="20% - Accent3 16 4 3" xfId="8688"/>
    <cellStyle name="20% - Accent3 16 5" xfId="8689"/>
    <cellStyle name="20% - Accent3 16 5 2" xfId="8690"/>
    <cellStyle name="20% - Accent3 16 5 2 2" xfId="8691"/>
    <cellStyle name="20% - Accent3 16 5 3" xfId="8692"/>
    <cellStyle name="20% - Accent3 16 6" xfId="8693"/>
    <cellStyle name="20% - Accent3 16 6 2" xfId="8694"/>
    <cellStyle name="20% - Accent3 16 6 2 2" xfId="8695"/>
    <cellStyle name="20% - Accent3 16 6 3" xfId="8696"/>
    <cellStyle name="20% - Accent3 16 7" xfId="8697"/>
    <cellStyle name="20% - Accent3 16 7 2" xfId="8698"/>
    <cellStyle name="20% - Accent3 16 8" xfId="8699"/>
    <cellStyle name="20% - Accent3 160" xfId="8700"/>
    <cellStyle name="20% - Accent3 161" xfId="8701"/>
    <cellStyle name="20% - Accent3 162" xfId="8702"/>
    <cellStyle name="20% - Accent3 163" xfId="8703"/>
    <cellStyle name="20% - Accent3 164" xfId="8704"/>
    <cellStyle name="20% - Accent3 165" xfId="8705"/>
    <cellStyle name="20% - Accent3 166" xfId="8706"/>
    <cellStyle name="20% - Accent3 167" xfId="8707"/>
    <cellStyle name="20% - Accent3 168" xfId="8708"/>
    <cellStyle name="20% - Accent3 169" xfId="8709"/>
    <cellStyle name="20% - Accent3 17" xfId="8710"/>
    <cellStyle name="20% - Accent3 17 2" xfId="8711"/>
    <cellStyle name="20% - Accent3 17 2 2" xfId="8712"/>
    <cellStyle name="20% - Accent3 17 2 2 2" xfId="8713"/>
    <cellStyle name="20% - Accent3 17 2 2 2 2" xfId="8714"/>
    <cellStyle name="20% - Accent3 17 2 2 2 2 2" xfId="8715"/>
    <cellStyle name="20% - Accent3 17 2 2 2 3" xfId="8716"/>
    <cellStyle name="20% - Accent3 17 2 2 3" xfId="8717"/>
    <cellStyle name="20% - Accent3 17 2 2 3 2" xfId="8718"/>
    <cellStyle name="20% - Accent3 17 2 2 3 2 2" xfId="8719"/>
    <cellStyle name="20% - Accent3 17 2 2 3 3" xfId="8720"/>
    <cellStyle name="20% - Accent3 17 2 2 4" xfId="8721"/>
    <cellStyle name="20% - Accent3 17 2 2 4 2" xfId="8722"/>
    <cellStyle name="20% - Accent3 17 2 2 5" xfId="8723"/>
    <cellStyle name="20% - Accent3 17 2 3" xfId="8724"/>
    <cellStyle name="20% - Accent3 17 2 3 2" xfId="8725"/>
    <cellStyle name="20% - Accent3 17 2 3 2 2" xfId="8726"/>
    <cellStyle name="20% - Accent3 17 2 3 3" xfId="8727"/>
    <cellStyle name="20% - Accent3 17 2 4" xfId="8728"/>
    <cellStyle name="20% - Accent3 17 2 4 2" xfId="8729"/>
    <cellStyle name="20% - Accent3 17 2 4 2 2" xfId="8730"/>
    <cellStyle name="20% - Accent3 17 2 4 3" xfId="8731"/>
    <cellStyle name="20% - Accent3 17 2 5" xfId="8732"/>
    <cellStyle name="20% - Accent3 17 2 5 2" xfId="8733"/>
    <cellStyle name="20% - Accent3 17 2 5 2 2" xfId="8734"/>
    <cellStyle name="20% - Accent3 17 2 5 3" xfId="8735"/>
    <cellStyle name="20% - Accent3 17 2 6" xfId="8736"/>
    <cellStyle name="20% - Accent3 17 2 6 2" xfId="8737"/>
    <cellStyle name="20% - Accent3 17 2 7" xfId="8738"/>
    <cellStyle name="20% - Accent3 17 3" xfId="8739"/>
    <cellStyle name="20% - Accent3 17 3 2" xfId="8740"/>
    <cellStyle name="20% - Accent3 17 3 2 2" xfId="8741"/>
    <cellStyle name="20% - Accent3 17 3 2 2 2" xfId="8742"/>
    <cellStyle name="20% - Accent3 17 3 2 3" xfId="8743"/>
    <cellStyle name="20% - Accent3 17 3 3" xfId="8744"/>
    <cellStyle name="20% - Accent3 17 3 3 2" xfId="8745"/>
    <cellStyle name="20% - Accent3 17 3 3 2 2" xfId="8746"/>
    <cellStyle name="20% - Accent3 17 3 3 3" xfId="8747"/>
    <cellStyle name="20% - Accent3 17 3 4" xfId="8748"/>
    <cellStyle name="20% - Accent3 17 3 4 2" xfId="8749"/>
    <cellStyle name="20% - Accent3 17 3 5" xfId="8750"/>
    <cellStyle name="20% - Accent3 17 4" xfId="8751"/>
    <cellStyle name="20% - Accent3 17 4 2" xfId="8752"/>
    <cellStyle name="20% - Accent3 17 4 2 2" xfId="8753"/>
    <cellStyle name="20% - Accent3 17 4 3" xfId="8754"/>
    <cellStyle name="20% - Accent3 17 5" xfId="8755"/>
    <cellStyle name="20% - Accent3 17 5 2" xfId="8756"/>
    <cellStyle name="20% - Accent3 17 5 2 2" xfId="8757"/>
    <cellStyle name="20% - Accent3 17 5 3" xfId="8758"/>
    <cellStyle name="20% - Accent3 17 6" xfId="8759"/>
    <cellStyle name="20% - Accent3 17 6 2" xfId="8760"/>
    <cellStyle name="20% - Accent3 17 6 2 2" xfId="8761"/>
    <cellStyle name="20% - Accent3 17 6 3" xfId="8762"/>
    <cellStyle name="20% - Accent3 17 7" xfId="8763"/>
    <cellStyle name="20% - Accent3 17 7 2" xfId="8764"/>
    <cellStyle name="20% - Accent3 17 8" xfId="8765"/>
    <cellStyle name="20% - Accent3 170" xfId="8766"/>
    <cellStyle name="20% - Accent3 171" xfId="52354"/>
    <cellStyle name="20% - Accent3 172" xfId="52366"/>
    <cellStyle name="20% - Accent3 173" xfId="52539"/>
    <cellStyle name="20% - Accent3 174" xfId="52540"/>
    <cellStyle name="20% - Accent3 18" xfId="8767"/>
    <cellStyle name="20% - Accent3 18 2" xfId="8768"/>
    <cellStyle name="20% - Accent3 18 2 2" xfId="8769"/>
    <cellStyle name="20% - Accent3 18 2 2 2" xfId="8770"/>
    <cellStyle name="20% - Accent3 18 2 2 2 2" xfId="8771"/>
    <cellStyle name="20% - Accent3 18 2 2 2 2 2" xfId="8772"/>
    <cellStyle name="20% - Accent3 18 2 2 2 3" xfId="8773"/>
    <cellStyle name="20% - Accent3 18 2 2 3" xfId="8774"/>
    <cellStyle name="20% - Accent3 18 2 2 3 2" xfId="8775"/>
    <cellStyle name="20% - Accent3 18 2 2 3 2 2" xfId="8776"/>
    <cellStyle name="20% - Accent3 18 2 2 3 3" xfId="8777"/>
    <cellStyle name="20% - Accent3 18 2 2 4" xfId="8778"/>
    <cellStyle name="20% - Accent3 18 2 2 4 2" xfId="8779"/>
    <cellStyle name="20% - Accent3 18 2 2 5" xfId="8780"/>
    <cellStyle name="20% - Accent3 18 2 3" xfId="8781"/>
    <cellStyle name="20% - Accent3 18 2 3 2" xfId="8782"/>
    <cellStyle name="20% - Accent3 18 2 3 2 2" xfId="8783"/>
    <cellStyle name="20% - Accent3 18 2 3 3" xfId="8784"/>
    <cellStyle name="20% - Accent3 18 2 4" xfId="8785"/>
    <cellStyle name="20% - Accent3 18 2 4 2" xfId="8786"/>
    <cellStyle name="20% - Accent3 18 2 4 2 2" xfId="8787"/>
    <cellStyle name="20% - Accent3 18 2 4 3" xfId="8788"/>
    <cellStyle name="20% - Accent3 18 2 5" xfId="8789"/>
    <cellStyle name="20% - Accent3 18 2 5 2" xfId="8790"/>
    <cellStyle name="20% - Accent3 18 2 5 2 2" xfId="8791"/>
    <cellStyle name="20% - Accent3 18 2 5 3" xfId="8792"/>
    <cellStyle name="20% - Accent3 18 2 6" xfId="8793"/>
    <cellStyle name="20% - Accent3 18 2 6 2" xfId="8794"/>
    <cellStyle name="20% - Accent3 18 2 7" xfId="8795"/>
    <cellStyle name="20% - Accent3 18 3" xfId="8796"/>
    <cellStyle name="20% - Accent3 18 3 2" xfId="8797"/>
    <cellStyle name="20% - Accent3 18 3 2 2" xfId="8798"/>
    <cellStyle name="20% - Accent3 18 3 2 2 2" xfId="8799"/>
    <cellStyle name="20% - Accent3 18 3 2 3" xfId="8800"/>
    <cellStyle name="20% - Accent3 18 3 3" xfId="8801"/>
    <cellStyle name="20% - Accent3 18 3 3 2" xfId="8802"/>
    <cellStyle name="20% - Accent3 18 3 3 2 2" xfId="8803"/>
    <cellStyle name="20% - Accent3 18 3 3 3" xfId="8804"/>
    <cellStyle name="20% - Accent3 18 3 4" xfId="8805"/>
    <cellStyle name="20% - Accent3 18 3 4 2" xfId="8806"/>
    <cellStyle name="20% - Accent3 18 3 5" xfId="8807"/>
    <cellStyle name="20% - Accent3 18 4" xfId="8808"/>
    <cellStyle name="20% - Accent3 18 4 2" xfId="8809"/>
    <cellStyle name="20% - Accent3 18 4 2 2" xfId="8810"/>
    <cellStyle name="20% - Accent3 18 4 3" xfId="8811"/>
    <cellStyle name="20% - Accent3 18 5" xfId="8812"/>
    <cellStyle name="20% - Accent3 18 5 2" xfId="8813"/>
    <cellStyle name="20% - Accent3 18 5 2 2" xfId="8814"/>
    <cellStyle name="20% - Accent3 18 5 3" xfId="8815"/>
    <cellStyle name="20% - Accent3 18 6" xfId="8816"/>
    <cellStyle name="20% - Accent3 18 6 2" xfId="8817"/>
    <cellStyle name="20% - Accent3 18 6 2 2" xfId="8818"/>
    <cellStyle name="20% - Accent3 18 6 3" xfId="8819"/>
    <cellStyle name="20% - Accent3 18 7" xfId="8820"/>
    <cellStyle name="20% - Accent3 18 7 2" xfId="8821"/>
    <cellStyle name="20% - Accent3 18 8" xfId="8822"/>
    <cellStyle name="20% - Accent3 19" xfId="8823"/>
    <cellStyle name="20% - Accent3 19 2" xfId="8824"/>
    <cellStyle name="20% - Accent3 19 2 2" xfId="8825"/>
    <cellStyle name="20% - Accent3 19 2 2 2" xfId="8826"/>
    <cellStyle name="20% - Accent3 19 2 2 2 2" xfId="8827"/>
    <cellStyle name="20% - Accent3 19 2 2 2 2 2" xfId="8828"/>
    <cellStyle name="20% - Accent3 19 2 2 2 3" xfId="8829"/>
    <cellStyle name="20% - Accent3 19 2 2 3" xfId="8830"/>
    <cellStyle name="20% - Accent3 19 2 2 3 2" xfId="8831"/>
    <cellStyle name="20% - Accent3 19 2 2 3 2 2" xfId="8832"/>
    <cellStyle name="20% - Accent3 19 2 2 3 3" xfId="8833"/>
    <cellStyle name="20% - Accent3 19 2 2 4" xfId="8834"/>
    <cellStyle name="20% - Accent3 19 2 2 4 2" xfId="8835"/>
    <cellStyle name="20% - Accent3 19 2 2 5" xfId="8836"/>
    <cellStyle name="20% - Accent3 19 2 3" xfId="8837"/>
    <cellStyle name="20% - Accent3 19 2 3 2" xfId="8838"/>
    <cellStyle name="20% - Accent3 19 2 3 2 2" xfId="8839"/>
    <cellStyle name="20% - Accent3 19 2 3 3" xfId="8840"/>
    <cellStyle name="20% - Accent3 19 2 4" xfId="8841"/>
    <cellStyle name="20% - Accent3 19 2 4 2" xfId="8842"/>
    <cellStyle name="20% - Accent3 19 2 4 2 2" xfId="8843"/>
    <cellStyle name="20% - Accent3 19 2 4 3" xfId="8844"/>
    <cellStyle name="20% - Accent3 19 2 5" xfId="8845"/>
    <cellStyle name="20% - Accent3 19 2 5 2" xfId="8846"/>
    <cellStyle name="20% - Accent3 19 2 6" xfId="8847"/>
    <cellStyle name="20% - Accent3 19 3" xfId="8848"/>
    <cellStyle name="20% - Accent3 19 3 2" xfId="8849"/>
    <cellStyle name="20% - Accent3 19 3 2 2" xfId="8850"/>
    <cellStyle name="20% - Accent3 19 3 2 2 2" xfId="8851"/>
    <cellStyle name="20% - Accent3 19 3 2 3" xfId="8852"/>
    <cellStyle name="20% - Accent3 19 3 3" xfId="8853"/>
    <cellStyle name="20% - Accent3 19 3 3 2" xfId="8854"/>
    <cellStyle name="20% - Accent3 19 3 3 2 2" xfId="8855"/>
    <cellStyle name="20% - Accent3 19 3 3 3" xfId="8856"/>
    <cellStyle name="20% - Accent3 19 3 4" xfId="8857"/>
    <cellStyle name="20% - Accent3 19 3 4 2" xfId="8858"/>
    <cellStyle name="20% - Accent3 19 3 5" xfId="8859"/>
    <cellStyle name="20% - Accent3 19 4" xfId="8860"/>
    <cellStyle name="20% - Accent3 19 4 2" xfId="8861"/>
    <cellStyle name="20% - Accent3 19 4 2 2" xfId="8862"/>
    <cellStyle name="20% - Accent3 19 4 3" xfId="8863"/>
    <cellStyle name="20% - Accent3 19 5" xfId="8864"/>
    <cellStyle name="20% - Accent3 19 5 2" xfId="8865"/>
    <cellStyle name="20% - Accent3 19 5 2 2" xfId="8866"/>
    <cellStyle name="20% - Accent3 19 5 3" xfId="8867"/>
    <cellStyle name="20% - Accent3 19 6" xfId="8868"/>
    <cellStyle name="20% - Accent3 19 6 2" xfId="8869"/>
    <cellStyle name="20% - Accent3 19 6 2 2" xfId="8870"/>
    <cellStyle name="20% - Accent3 19 6 3" xfId="8871"/>
    <cellStyle name="20% - Accent3 19 7" xfId="8872"/>
    <cellStyle name="20% - Accent3 19 7 2" xfId="8873"/>
    <cellStyle name="20% - Accent3 19 8" xfId="8874"/>
    <cellStyle name="20% - Accent3 2" xfId="55"/>
    <cellStyle name="20% - Accent3 2 10" xfId="8876"/>
    <cellStyle name="20% - Accent3 2 10 2" xfId="8877"/>
    <cellStyle name="20% - Accent3 2 11" xfId="8878"/>
    <cellStyle name="20% - Accent3 2 12" xfId="8875"/>
    <cellStyle name="20% - Accent3 2 2" xfId="102"/>
    <cellStyle name="20% - Accent3 2 2 10" xfId="8879"/>
    <cellStyle name="20% - Accent3 2 2 2" xfId="190"/>
    <cellStyle name="20% - Accent3 2 2 2 2" xfId="366"/>
    <cellStyle name="20% - Accent3 2 2 2 2 2" xfId="8882"/>
    <cellStyle name="20% - Accent3 2 2 2 2 2 2" xfId="8883"/>
    <cellStyle name="20% - Accent3 2 2 2 2 2 2 2" xfId="8884"/>
    <cellStyle name="20% - Accent3 2 2 2 2 2 2 2 2" xfId="8885"/>
    <cellStyle name="20% - Accent3 2 2 2 2 2 2 3" xfId="8886"/>
    <cellStyle name="20% - Accent3 2 2 2 2 2 3" xfId="8887"/>
    <cellStyle name="20% - Accent3 2 2 2 2 2 3 2" xfId="8888"/>
    <cellStyle name="20% - Accent3 2 2 2 2 2 3 2 2" xfId="8889"/>
    <cellStyle name="20% - Accent3 2 2 2 2 2 3 3" xfId="8890"/>
    <cellStyle name="20% - Accent3 2 2 2 2 2 4" xfId="8891"/>
    <cellStyle name="20% - Accent3 2 2 2 2 2 4 2" xfId="8892"/>
    <cellStyle name="20% - Accent3 2 2 2 2 2 5" xfId="8893"/>
    <cellStyle name="20% - Accent3 2 2 2 2 3" xfId="8894"/>
    <cellStyle name="20% - Accent3 2 2 2 2 3 2" xfId="8895"/>
    <cellStyle name="20% - Accent3 2 2 2 2 3 2 2" xfId="8896"/>
    <cellStyle name="20% - Accent3 2 2 2 2 3 3" xfId="8897"/>
    <cellStyle name="20% - Accent3 2 2 2 2 4" xfId="8898"/>
    <cellStyle name="20% - Accent3 2 2 2 2 4 2" xfId="8899"/>
    <cellStyle name="20% - Accent3 2 2 2 2 4 2 2" xfId="8900"/>
    <cellStyle name="20% - Accent3 2 2 2 2 4 3" xfId="8901"/>
    <cellStyle name="20% - Accent3 2 2 2 2 5" xfId="8902"/>
    <cellStyle name="20% - Accent3 2 2 2 2 5 2" xfId="8903"/>
    <cellStyle name="20% - Accent3 2 2 2 2 6" xfId="8904"/>
    <cellStyle name="20% - Accent3 2 2 2 2 7" xfId="8881"/>
    <cellStyle name="20% - Accent3 2 2 2 3" xfId="8905"/>
    <cellStyle name="20% - Accent3 2 2 2 3 2" xfId="8906"/>
    <cellStyle name="20% - Accent3 2 2 2 3 2 2" xfId="8907"/>
    <cellStyle name="20% - Accent3 2 2 2 3 2 2 2" xfId="8908"/>
    <cellStyle name="20% - Accent3 2 2 2 3 2 3" xfId="8909"/>
    <cellStyle name="20% - Accent3 2 2 2 3 3" xfId="8910"/>
    <cellStyle name="20% - Accent3 2 2 2 3 3 2" xfId="8911"/>
    <cellStyle name="20% - Accent3 2 2 2 3 3 2 2" xfId="8912"/>
    <cellStyle name="20% - Accent3 2 2 2 3 3 3" xfId="8913"/>
    <cellStyle name="20% - Accent3 2 2 2 3 4" xfId="8914"/>
    <cellStyle name="20% - Accent3 2 2 2 3 4 2" xfId="8915"/>
    <cellStyle name="20% - Accent3 2 2 2 3 5" xfId="8916"/>
    <cellStyle name="20% - Accent3 2 2 2 4" xfId="8917"/>
    <cellStyle name="20% - Accent3 2 2 2 4 2" xfId="8918"/>
    <cellStyle name="20% - Accent3 2 2 2 4 2 2" xfId="8919"/>
    <cellStyle name="20% - Accent3 2 2 2 4 3" xfId="8920"/>
    <cellStyle name="20% - Accent3 2 2 2 5" xfId="8921"/>
    <cellStyle name="20% - Accent3 2 2 2 5 2" xfId="8922"/>
    <cellStyle name="20% - Accent3 2 2 2 5 2 2" xfId="8923"/>
    <cellStyle name="20% - Accent3 2 2 2 5 3" xfId="8924"/>
    <cellStyle name="20% - Accent3 2 2 2 6" xfId="8925"/>
    <cellStyle name="20% - Accent3 2 2 2 6 2" xfId="8926"/>
    <cellStyle name="20% - Accent3 2 2 2 6 2 2" xfId="8927"/>
    <cellStyle name="20% - Accent3 2 2 2 6 3" xfId="8928"/>
    <cellStyle name="20% - Accent3 2 2 2 7" xfId="8929"/>
    <cellStyle name="20% - Accent3 2 2 2 7 2" xfId="8930"/>
    <cellStyle name="20% - Accent3 2 2 2 8" xfId="8931"/>
    <cellStyle name="20% - Accent3 2 2 2 9" xfId="8880"/>
    <cellStyle name="20% - Accent3 2 2 3" xfId="278"/>
    <cellStyle name="20% - Accent3 2 2 3 2" xfId="8933"/>
    <cellStyle name="20% - Accent3 2 2 3 2 2" xfId="8934"/>
    <cellStyle name="20% - Accent3 2 2 3 2 2 2" xfId="8935"/>
    <cellStyle name="20% - Accent3 2 2 3 2 2 2 2" xfId="8936"/>
    <cellStyle name="20% - Accent3 2 2 3 2 2 3" xfId="8937"/>
    <cellStyle name="20% - Accent3 2 2 3 2 3" xfId="8938"/>
    <cellStyle name="20% - Accent3 2 2 3 2 3 2" xfId="8939"/>
    <cellStyle name="20% - Accent3 2 2 3 2 3 2 2" xfId="8940"/>
    <cellStyle name="20% - Accent3 2 2 3 2 3 3" xfId="8941"/>
    <cellStyle name="20% - Accent3 2 2 3 2 4" xfId="8942"/>
    <cellStyle name="20% - Accent3 2 2 3 2 4 2" xfId="8943"/>
    <cellStyle name="20% - Accent3 2 2 3 2 5" xfId="8944"/>
    <cellStyle name="20% - Accent3 2 2 3 3" xfId="8945"/>
    <cellStyle name="20% - Accent3 2 2 3 3 2" xfId="8946"/>
    <cellStyle name="20% - Accent3 2 2 3 3 2 2" xfId="8947"/>
    <cellStyle name="20% - Accent3 2 2 3 3 3" xfId="8948"/>
    <cellStyle name="20% - Accent3 2 2 3 4" xfId="8949"/>
    <cellStyle name="20% - Accent3 2 2 3 4 2" xfId="8950"/>
    <cellStyle name="20% - Accent3 2 2 3 4 2 2" xfId="8951"/>
    <cellStyle name="20% - Accent3 2 2 3 4 3" xfId="8952"/>
    <cellStyle name="20% - Accent3 2 2 3 5" xfId="8953"/>
    <cellStyle name="20% - Accent3 2 2 3 5 2" xfId="8954"/>
    <cellStyle name="20% - Accent3 2 2 3 6" xfId="8955"/>
    <cellStyle name="20% - Accent3 2 2 3 7" xfId="8932"/>
    <cellStyle name="20% - Accent3 2 2 4" xfId="8956"/>
    <cellStyle name="20% - Accent3 2 2 4 2" xfId="8957"/>
    <cellStyle name="20% - Accent3 2 2 4 2 2" xfId="8958"/>
    <cellStyle name="20% - Accent3 2 2 4 2 2 2" xfId="8959"/>
    <cellStyle name="20% - Accent3 2 2 4 2 3" xfId="8960"/>
    <cellStyle name="20% - Accent3 2 2 4 3" xfId="8961"/>
    <cellStyle name="20% - Accent3 2 2 4 3 2" xfId="8962"/>
    <cellStyle name="20% - Accent3 2 2 4 3 2 2" xfId="8963"/>
    <cellStyle name="20% - Accent3 2 2 4 3 3" xfId="8964"/>
    <cellStyle name="20% - Accent3 2 2 4 4" xfId="8965"/>
    <cellStyle name="20% - Accent3 2 2 4 4 2" xfId="8966"/>
    <cellStyle name="20% - Accent3 2 2 4 5" xfId="8967"/>
    <cellStyle name="20% - Accent3 2 2 5" xfId="8968"/>
    <cellStyle name="20% - Accent3 2 2 5 2" xfId="8969"/>
    <cellStyle name="20% - Accent3 2 2 5 2 2" xfId="8970"/>
    <cellStyle name="20% - Accent3 2 2 5 3" xfId="8971"/>
    <cellStyle name="20% - Accent3 2 2 6" xfId="8972"/>
    <cellStyle name="20% - Accent3 2 2 6 2" xfId="8973"/>
    <cellStyle name="20% - Accent3 2 2 6 2 2" xfId="8974"/>
    <cellStyle name="20% - Accent3 2 2 6 3" xfId="8975"/>
    <cellStyle name="20% - Accent3 2 2 7" xfId="8976"/>
    <cellStyle name="20% - Accent3 2 2 7 2" xfId="8977"/>
    <cellStyle name="20% - Accent3 2 2 7 2 2" xfId="8978"/>
    <cellStyle name="20% - Accent3 2 2 7 3" xfId="8979"/>
    <cellStyle name="20% - Accent3 2 2 8" xfId="8980"/>
    <cellStyle name="20% - Accent3 2 2 8 2" xfId="8981"/>
    <cellStyle name="20% - Accent3 2 2 9" xfId="8982"/>
    <cellStyle name="20% - Accent3 2 3" xfId="146"/>
    <cellStyle name="20% - Accent3 2 3 2" xfId="322"/>
    <cellStyle name="20% - Accent3 2 3 2 2" xfId="8985"/>
    <cellStyle name="20% - Accent3 2 3 2 2 2" xfId="8986"/>
    <cellStyle name="20% - Accent3 2 3 2 2 2 2" xfId="8987"/>
    <cellStyle name="20% - Accent3 2 3 2 2 2 2 2" xfId="8988"/>
    <cellStyle name="20% - Accent3 2 3 2 2 2 3" xfId="8989"/>
    <cellStyle name="20% - Accent3 2 3 2 2 3" xfId="8990"/>
    <cellStyle name="20% - Accent3 2 3 2 2 3 2" xfId="8991"/>
    <cellStyle name="20% - Accent3 2 3 2 2 3 2 2" xfId="8992"/>
    <cellStyle name="20% - Accent3 2 3 2 2 3 3" xfId="8993"/>
    <cellStyle name="20% - Accent3 2 3 2 2 4" xfId="8994"/>
    <cellStyle name="20% - Accent3 2 3 2 2 4 2" xfId="8995"/>
    <cellStyle name="20% - Accent3 2 3 2 2 5" xfId="8996"/>
    <cellStyle name="20% - Accent3 2 3 2 3" xfId="8997"/>
    <cellStyle name="20% - Accent3 2 3 2 3 2" xfId="8998"/>
    <cellStyle name="20% - Accent3 2 3 2 3 2 2" xfId="8999"/>
    <cellStyle name="20% - Accent3 2 3 2 3 3" xfId="9000"/>
    <cellStyle name="20% - Accent3 2 3 2 4" xfId="9001"/>
    <cellStyle name="20% - Accent3 2 3 2 4 2" xfId="9002"/>
    <cellStyle name="20% - Accent3 2 3 2 4 2 2" xfId="9003"/>
    <cellStyle name="20% - Accent3 2 3 2 4 3" xfId="9004"/>
    <cellStyle name="20% - Accent3 2 3 2 5" xfId="9005"/>
    <cellStyle name="20% - Accent3 2 3 2 5 2" xfId="9006"/>
    <cellStyle name="20% - Accent3 2 3 2 6" xfId="9007"/>
    <cellStyle name="20% - Accent3 2 3 2 7" xfId="8984"/>
    <cellStyle name="20% - Accent3 2 3 3" xfId="9008"/>
    <cellStyle name="20% - Accent3 2 3 3 2" xfId="9009"/>
    <cellStyle name="20% - Accent3 2 3 3 2 2" xfId="9010"/>
    <cellStyle name="20% - Accent3 2 3 3 2 2 2" xfId="9011"/>
    <cellStyle name="20% - Accent3 2 3 3 2 3" xfId="9012"/>
    <cellStyle name="20% - Accent3 2 3 3 3" xfId="9013"/>
    <cellStyle name="20% - Accent3 2 3 3 3 2" xfId="9014"/>
    <cellStyle name="20% - Accent3 2 3 3 3 2 2" xfId="9015"/>
    <cellStyle name="20% - Accent3 2 3 3 3 3" xfId="9016"/>
    <cellStyle name="20% - Accent3 2 3 3 4" xfId="9017"/>
    <cellStyle name="20% - Accent3 2 3 3 4 2" xfId="9018"/>
    <cellStyle name="20% - Accent3 2 3 3 5" xfId="9019"/>
    <cellStyle name="20% - Accent3 2 3 4" xfId="9020"/>
    <cellStyle name="20% - Accent3 2 3 4 2" xfId="9021"/>
    <cellStyle name="20% - Accent3 2 3 4 2 2" xfId="9022"/>
    <cellStyle name="20% - Accent3 2 3 4 3" xfId="9023"/>
    <cellStyle name="20% - Accent3 2 3 5" xfId="9024"/>
    <cellStyle name="20% - Accent3 2 3 5 2" xfId="9025"/>
    <cellStyle name="20% - Accent3 2 3 5 2 2" xfId="9026"/>
    <cellStyle name="20% - Accent3 2 3 5 3" xfId="9027"/>
    <cellStyle name="20% - Accent3 2 3 6" xfId="9028"/>
    <cellStyle name="20% - Accent3 2 3 6 2" xfId="9029"/>
    <cellStyle name="20% - Accent3 2 3 6 2 2" xfId="9030"/>
    <cellStyle name="20% - Accent3 2 3 6 3" xfId="9031"/>
    <cellStyle name="20% - Accent3 2 3 7" xfId="9032"/>
    <cellStyle name="20% - Accent3 2 3 7 2" xfId="9033"/>
    <cellStyle name="20% - Accent3 2 3 8" xfId="9034"/>
    <cellStyle name="20% - Accent3 2 3 9" xfId="8983"/>
    <cellStyle name="20% - Accent3 2 4" xfId="234"/>
    <cellStyle name="20% - Accent3 2 4 2" xfId="9036"/>
    <cellStyle name="20% - Accent3 2 4 2 2" xfId="9037"/>
    <cellStyle name="20% - Accent3 2 4 2 2 2" xfId="9038"/>
    <cellStyle name="20% - Accent3 2 4 2 2 2 2" xfId="9039"/>
    <cellStyle name="20% - Accent3 2 4 2 2 3" xfId="9040"/>
    <cellStyle name="20% - Accent3 2 4 2 3" xfId="9041"/>
    <cellStyle name="20% - Accent3 2 4 2 3 2" xfId="9042"/>
    <cellStyle name="20% - Accent3 2 4 2 3 2 2" xfId="9043"/>
    <cellStyle name="20% - Accent3 2 4 2 3 3" xfId="9044"/>
    <cellStyle name="20% - Accent3 2 4 2 4" xfId="9045"/>
    <cellStyle name="20% - Accent3 2 4 2 4 2" xfId="9046"/>
    <cellStyle name="20% - Accent3 2 4 2 5" xfId="9047"/>
    <cellStyle name="20% - Accent3 2 4 3" xfId="9048"/>
    <cellStyle name="20% - Accent3 2 4 3 2" xfId="9049"/>
    <cellStyle name="20% - Accent3 2 4 3 2 2" xfId="9050"/>
    <cellStyle name="20% - Accent3 2 4 3 3" xfId="9051"/>
    <cellStyle name="20% - Accent3 2 4 4" xfId="9052"/>
    <cellStyle name="20% - Accent3 2 4 4 2" xfId="9053"/>
    <cellStyle name="20% - Accent3 2 4 4 2 2" xfId="9054"/>
    <cellStyle name="20% - Accent3 2 4 4 3" xfId="9055"/>
    <cellStyle name="20% - Accent3 2 4 5" xfId="9056"/>
    <cellStyle name="20% - Accent3 2 4 5 2" xfId="9057"/>
    <cellStyle name="20% - Accent3 2 4 6" xfId="9058"/>
    <cellStyle name="20% - Accent3 2 4 7" xfId="9035"/>
    <cellStyle name="20% - Accent3 2 5" xfId="9059"/>
    <cellStyle name="20% - Accent3 2 5 2" xfId="9060"/>
    <cellStyle name="20% - Accent3 2 5 2 2" xfId="9061"/>
    <cellStyle name="20% - Accent3 2 5 2 2 2" xfId="9062"/>
    <cellStyle name="20% - Accent3 2 5 2 3" xfId="9063"/>
    <cellStyle name="20% - Accent3 2 5 3" xfId="9064"/>
    <cellStyle name="20% - Accent3 2 5 3 2" xfId="9065"/>
    <cellStyle name="20% - Accent3 2 5 3 2 2" xfId="9066"/>
    <cellStyle name="20% - Accent3 2 5 3 3" xfId="9067"/>
    <cellStyle name="20% - Accent3 2 5 4" xfId="9068"/>
    <cellStyle name="20% - Accent3 2 5 4 2" xfId="9069"/>
    <cellStyle name="20% - Accent3 2 5 5" xfId="9070"/>
    <cellStyle name="20% - Accent3 2 6" xfId="9071"/>
    <cellStyle name="20% - Accent3 2 6 2" xfId="9072"/>
    <cellStyle name="20% - Accent3 2 6 2 2" xfId="9073"/>
    <cellStyle name="20% - Accent3 2 6 3" xfId="9074"/>
    <cellStyle name="20% - Accent3 2 7" xfId="9075"/>
    <cellStyle name="20% - Accent3 2 7 2" xfId="9076"/>
    <cellStyle name="20% - Accent3 2 7 2 2" xfId="9077"/>
    <cellStyle name="20% - Accent3 2 7 3" xfId="9078"/>
    <cellStyle name="20% - Accent3 2 8" xfId="9079"/>
    <cellStyle name="20% - Accent3 2 8 2" xfId="9080"/>
    <cellStyle name="20% - Accent3 2 8 2 2" xfId="9081"/>
    <cellStyle name="20% - Accent3 2 8 3" xfId="9082"/>
    <cellStyle name="20% - Accent3 2 9" xfId="9083"/>
    <cellStyle name="20% - Accent3 2 9 2" xfId="9084"/>
    <cellStyle name="20% - Accent3 20" xfId="9085"/>
    <cellStyle name="20% - Accent3 20 2" xfId="9086"/>
    <cellStyle name="20% - Accent3 20 2 2" xfId="9087"/>
    <cellStyle name="20% - Accent3 20 2 2 2" xfId="9088"/>
    <cellStyle name="20% - Accent3 20 2 2 2 2" xfId="9089"/>
    <cellStyle name="20% - Accent3 20 2 2 2 2 2" xfId="9090"/>
    <cellStyle name="20% - Accent3 20 2 2 2 3" xfId="9091"/>
    <cellStyle name="20% - Accent3 20 2 2 3" xfId="9092"/>
    <cellStyle name="20% - Accent3 20 2 2 3 2" xfId="9093"/>
    <cellStyle name="20% - Accent3 20 2 2 3 2 2" xfId="9094"/>
    <cellStyle name="20% - Accent3 20 2 2 3 3" xfId="9095"/>
    <cellStyle name="20% - Accent3 20 2 2 4" xfId="9096"/>
    <cellStyle name="20% - Accent3 20 2 2 4 2" xfId="9097"/>
    <cellStyle name="20% - Accent3 20 2 2 5" xfId="9098"/>
    <cellStyle name="20% - Accent3 20 2 3" xfId="9099"/>
    <cellStyle name="20% - Accent3 20 2 3 2" xfId="9100"/>
    <cellStyle name="20% - Accent3 20 2 3 2 2" xfId="9101"/>
    <cellStyle name="20% - Accent3 20 2 3 3" xfId="9102"/>
    <cellStyle name="20% - Accent3 20 2 4" xfId="9103"/>
    <cellStyle name="20% - Accent3 20 2 4 2" xfId="9104"/>
    <cellStyle name="20% - Accent3 20 2 4 2 2" xfId="9105"/>
    <cellStyle name="20% - Accent3 20 2 4 3" xfId="9106"/>
    <cellStyle name="20% - Accent3 20 2 5" xfId="9107"/>
    <cellStyle name="20% - Accent3 20 2 5 2" xfId="9108"/>
    <cellStyle name="20% - Accent3 20 2 6" xfId="9109"/>
    <cellStyle name="20% - Accent3 20 3" xfId="9110"/>
    <cellStyle name="20% - Accent3 20 3 2" xfId="9111"/>
    <cellStyle name="20% - Accent3 20 3 2 2" xfId="9112"/>
    <cellStyle name="20% - Accent3 20 3 2 2 2" xfId="9113"/>
    <cellStyle name="20% - Accent3 20 3 2 3" xfId="9114"/>
    <cellStyle name="20% - Accent3 20 3 3" xfId="9115"/>
    <cellStyle name="20% - Accent3 20 3 3 2" xfId="9116"/>
    <cellStyle name="20% - Accent3 20 3 3 2 2" xfId="9117"/>
    <cellStyle name="20% - Accent3 20 3 3 3" xfId="9118"/>
    <cellStyle name="20% - Accent3 20 3 4" xfId="9119"/>
    <cellStyle name="20% - Accent3 20 3 4 2" xfId="9120"/>
    <cellStyle name="20% - Accent3 20 3 5" xfId="9121"/>
    <cellStyle name="20% - Accent3 20 4" xfId="9122"/>
    <cellStyle name="20% - Accent3 20 4 2" xfId="9123"/>
    <cellStyle name="20% - Accent3 20 4 2 2" xfId="9124"/>
    <cellStyle name="20% - Accent3 20 4 3" xfId="9125"/>
    <cellStyle name="20% - Accent3 20 5" xfId="9126"/>
    <cellStyle name="20% - Accent3 20 5 2" xfId="9127"/>
    <cellStyle name="20% - Accent3 20 5 2 2" xfId="9128"/>
    <cellStyle name="20% - Accent3 20 5 3" xfId="9129"/>
    <cellStyle name="20% - Accent3 20 6" xfId="9130"/>
    <cellStyle name="20% - Accent3 20 6 2" xfId="9131"/>
    <cellStyle name="20% - Accent3 20 7" xfId="9132"/>
    <cellStyle name="20% - Accent3 21" xfId="9133"/>
    <cellStyle name="20% - Accent3 21 2" xfId="9134"/>
    <cellStyle name="20% - Accent3 21 2 2" xfId="9135"/>
    <cellStyle name="20% - Accent3 21 2 2 2" xfId="9136"/>
    <cellStyle name="20% - Accent3 21 2 2 2 2" xfId="9137"/>
    <cellStyle name="20% - Accent3 21 2 2 2 2 2" xfId="9138"/>
    <cellStyle name="20% - Accent3 21 2 2 2 3" xfId="9139"/>
    <cellStyle name="20% - Accent3 21 2 2 3" xfId="9140"/>
    <cellStyle name="20% - Accent3 21 2 2 3 2" xfId="9141"/>
    <cellStyle name="20% - Accent3 21 2 2 3 2 2" xfId="9142"/>
    <cellStyle name="20% - Accent3 21 2 2 3 3" xfId="9143"/>
    <cellStyle name="20% - Accent3 21 2 2 4" xfId="9144"/>
    <cellStyle name="20% - Accent3 21 2 2 4 2" xfId="9145"/>
    <cellStyle name="20% - Accent3 21 2 2 5" xfId="9146"/>
    <cellStyle name="20% - Accent3 21 2 3" xfId="9147"/>
    <cellStyle name="20% - Accent3 21 2 3 2" xfId="9148"/>
    <cellStyle name="20% - Accent3 21 2 3 2 2" xfId="9149"/>
    <cellStyle name="20% - Accent3 21 2 3 3" xfId="9150"/>
    <cellStyle name="20% - Accent3 21 2 4" xfId="9151"/>
    <cellStyle name="20% - Accent3 21 2 4 2" xfId="9152"/>
    <cellStyle name="20% - Accent3 21 2 4 2 2" xfId="9153"/>
    <cellStyle name="20% - Accent3 21 2 4 3" xfId="9154"/>
    <cellStyle name="20% - Accent3 21 2 5" xfId="9155"/>
    <cellStyle name="20% - Accent3 21 2 5 2" xfId="9156"/>
    <cellStyle name="20% - Accent3 21 2 6" xfId="9157"/>
    <cellStyle name="20% - Accent3 21 3" xfId="9158"/>
    <cellStyle name="20% - Accent3 21 3 2" xfId="9159"/>
    <cellStyle name="20% - Accent3 21 3 2 2" xfId="9160"/>
    <cellStyle name="20% - Accent3 21 3 2 2 2" xfId="9161"/>
    <cellStyle name="20% - Accent3 21 3 2 3" xfId="9162"/>
    <cellStyle name="20% - Accent3 21 3 3" xfId="9163"/>
    <cellStyle name="20% - Accent3 21 3 3 2" xfId="9164"/>
    <cellStyle name="20% - Accent3 21 3 3 2 2" xfId="9165"/>
    <cellStyle name="20% - Accent3 21 3 3 3" xfId="9166"/>
    <cellStyle name="20% - Accent3 21 3 4" xfId="9167"/>
    <cellStyle name="20% - Accent3 21 3 4 2" xfId="9168"/>
    <cellStyle name="20% - Accent3 21 3 5" xfId="9169"/>
    <cellStyle name="20% - Accent3 21 4" xfId="9170"/>
    <cellStyle name="20% - Accent3 21 4 2" xfId="9171"/>
    <cellStyle name="20% - Accent3 21 4 2 2" xfId="9172"/>
    <cellStyle name="20% - Accent3 21 4 3" xfId="9173"/>
    <cellStyle name="20% - Accent3 21 5" xfId="9174"/>
    <cellStyle name="20% - Accent3 21 5 2" xfId="9175"/>
    <cellStyle name="20% - Accent3 21 5 2 2" xfId="9176"/>
    <cellStyle name="20% - Accent3 21 5 3" xfId="9177"/>
    <cellStyle name="20% - Accent3 21 6" xfId="9178"/>
    <cellStyle name="20% - Accent3 21 6 2" xfId="9179"/>
    <cellStyle name="20% - Accent3 21 7" xfId="9180"/>
    <cellStyle name="20% - Accent3 22" xfId="9181"/>
    <cellStyle name="20% - Accent3 22 2" xfId="9182"/>
    <cellStyle name="20% - Accent3 22 2 2" xfId="9183"/>
    <cellStyle name="20% - Accent3 22 2 2 2" xfId="9184"/>
    <cellStyle name="20% - Accent3 22 2 2 2 2" xfId="9185"/>
    <cellStyle name="20% - Accent3 22 2 2 2 2 2" xfId="9186"/>
    <cellStyle name="20% - Accent3 22 2 2 2 3" xfId="9187"/>
    <cellStyle name="20% - Accent3 22 2 2 3" xfId="9188"/>
    <cellStyle name="20% - Accent3 22 2 2 3 2" xfId="9189"/>
    <cellStyle name="20% - Accent3 22 2 2 3 2 2" xfId="9190"/>
    <cellStyle name="20% - Accent3 22 2 2 3 3" xfId="9191"/>
    <cellStyle name="20% - Accent3 22 2 2 4" xfId="9192"/>
    <cellStyle name="20% - Accent3 22 2 2 4 2" xfId="9193"/>
    <cellStyle name="20% - Accent3 22 2 2 5" xfId="9194"/>
    <cellStyle name="20% - Accent3 22 2 3" xfId="9195"/>
    <cellStyle name="20% - Accent3 22 2 3 2" xfId="9196"/>
    <cellStyle name="20% - Accent3 22 2 3 2 2" xfId="9197"/>
    <cellStyle name="20% - Accent3 22 2 3 3" xfId="9198"/>
    <cellStyle name="20% - Accent3 22 2 4" xfId="9199"/>
    <cellStyle name="20% - Accent3 22 2 4 2" xfId="9200"/>
    <cellStyle name="20% - Accent3 22 2 4 2 2" xfId="9201"/>
    <cellStyle name="20% - Accent3 22 2 4 3" xfId="9202"/>
    <cellStyle name="20% - Accent3 22 2 5" xfId="9203"/>
    <cellStyle name="20% - Accent3 22 2 5 2" xfId="9204"/>
    <cellStyle name="20% - Accent3 22 2 6" xfId="9205"/>
    <cellStyle name="20% - Accent3 22 3" xfId="9206"/>
    <cellStyle name="20% - Accent3 22 3 2" xfId="9207"/>
    <cellStyle name="20% - Accent3 22 3 2 2" xfId="9208"/>
    <cellStyle name="20% - Accent3 22 3 2 2 2" xfId="9209"/>
    <cellStyle name="20% - Accent3 22 3 2 3" xfId="9210"/>
    <cellStyle name="20% - Accent3 22 3 3" xfId="9211"/>
    <cellStyle name="20% - Accent3 22 3 3 2" xfId="9212"/>
    <cellStyle name="20% - Accent3 22 3 3 2 2" xfId="9213"/>
    <cellStyle name="20% - Accent3 22 3 3 3" xfId="9214"/>
    <cellStyle name="20% - Accent3 22 3 4" xfId="9215"/>
    <cellStyle name="20% - Accent3 22 3 4 2" xfId="9216"/>
    <cellStyle name="20% - Accent3 22 3 5" xfId="9217"/>
    <cellStyle name="20% - Accent3 22 4" xfId="9218"/>
    <cellStyle name="20% - Accent3 22 4 2" xfId="9219"/>
    <cellStyle name="20% - Accent3 22 4 2 2" xfId="9220"/>
    <cellStyle name="20% - Accent3 22 4 3" xfId="9221"/>
    <cellStyle name="20% - Accent3 22 5" xfId="9222"/>
    <cellStyle name="20% - Accent3 22 5 2" xfId="9223"/>
    <cellStyle name="20% - Accent3 22 5 2 2" xfId="9224"/>
    <cellStyle name="20% - Accent3 22 5 3" xfId="9225"/>
    <cellStyle name="20% - Accent3 22 6" xfId="9226"/>
    <cellStyle name="20% - Accent3 22 6 2" xfId="9227"/>
    <cellStyle name="20% - Accent3 22 7" xfId="9228"/>
    <cellStyle name="20% - Accent3 23" xfId="9229"/>
    <cellStyle name="20% - Accent3 23 2" xfId="9230"/>
    <cellStyle name="20% - Accent3 23 2 2" xfId="9231"/>
    <cellStyle name="20% - Accent3 23 2 2 2" xfId="9232"/>
    <cellStyle name="20% - Accent3 23 2 2 2 2" xfId="9233"/>
    <cellStyle name="20% - Accent3 23 2 2 3" xfId="9234"/>
    <cellStyle name="20% - Accent3 23 2 3" xfId="9235"/>
    <cellStyle name="20% - Accent3 23 2 3 2" xfId="9236"/>
    <cellStyle name="20% - Accent3 23 2 3 2 2" xfId="9237"/>
    <cellStyle name="20% - Accent3 23 2 3 3" xfId="9238"/>
    <cellStyle name="20% - Accent3 23 2 4" xfId="9239"/>
    <cellStyle name="20% - Accent3 23 2 4 2" xfId="9240"/>
    <cellStyle name="20% - Accent3 23 2 5" xfId="9241"/>
    <cellStyle name="20% - Accent3 23 3" xfId="9242"/>
    <cellStyle name="20% - Accent3 23 3 2" xfId="9243"/>
    <cellStyle name="20% - Accent3 23 3 2 2" xfId="9244"/>
    <cellStyle name="20% - Accent3 23 3 3" xfId="9245"/>
    <cellStyle name="20% - Accent3 23 4" xfId="9246"/>
    <cellStyle name="20% - Accent3 23 4 2" xfId="9247"/>
    <cellStyle name="20% - Accent3 23 4 2 2" xfId="9248"/>
    <cellStyle name="20% - Accent3 23 4 3" xfId="9249"/>
    <cellStyle name="20% - Accent3 23 5" xfId="9250"/>
    <cellStyle name="20% - Accent3 23 5 2" xfId="9251"/>
    <cellStyle name="20% - Accent3 23 6" xfId="9252"/>
    <cellStyle name="20% - Accent3 24" xfId="9253"/>
    <cellStyle name="20% - Accent3 24 2" xfId="9254"/>
    <cellStyle name="20% - Accent3 24 2 2" xfId="9255"/>
    <cellStyle name="20% - Accent3 24 2 2 2" xfId="9256"/>
    <cellStyle name="20% - Accent3 24 2 3" xfId="9257"/>
    <cellStyle name="20% - Accent3 24 3" xfId="9258"/>
    <cellStyle name="20% - Accent3 24 3 2" xfId="9259"/>
    <cellStyle name="20% - Accent3 24 3 2 2" xfId="9260"/>
    <cellStyle name="20% - Accent3 24 3 3" xfId="9261"/>
    <cellStyle name="20% - Accent3 24 4" xfId="9262"/>
    <cellStyle name="20% - Accent3 24 4 2" xfId="9263"/>
    <cellStyle name="20% - Accent3 24 5" xfId="9264"/>
    <cellStyle name="20% - Accent3 25" xfId="9265"/>
    <cellStyle name="20% - Accent3 25 2" xfId="9266"/>
    <cellStyle name="20% - Accent3 25 2 2" xfId="9267"/>
    <cellStyle name="20% - Accent3 25 2 3" xfId="9268"/>
    <cellStyle name="20% - Accent3 25 3" xfId="9269"/>
    <cellStyle name="20% - Accent3 25 3 2" xfId="9270"/>
    <cellStyle name="20% - Accent3 25 4" xfId="9271"/>
    <cellStyle name="20% - Accent3 25 5" xfId="9272"/>
    <cellStyle name="20% - Accent3 26" xfId="9273"/>
    <cellStyle name="20% - Accent3 26 2" xfId="9274"/>
    <cellStyle name="20% - Accent3 26 2 2" xfId="9275"/>
    <cellStyle name="20% - Accent3 26 2 3" xfId="9276"/>
    <cellStyle name="20% - Accent3 26 3" xfId="9277"/>
    <cellStyle name="20% - Accent3 26 3 2" xfId="9278"/>
    <cellStyle name="20% - Accent3 26 4" xfId="9279"/>
    <cellStyle name="20% - Accent3 26 5" xfId="9280"/>
    <cellStyle name="20% - Accent3 27" xfId="9281"/>
    <cellStyle name="20% - Accent3 27 2" xfId="9282"/>
    <cellStyle name="20% - Accent3 27 2 2" xfId="9283"/>
    <cellStyle name="20% - Accent3 27 2 3" xfId="9284"/>
    <cellStyle name="20% - Accent3 27 3" xfId="9285"/>
    <cellStyle name="20% - Accent3 27 3 2" xfId="9286"/>
    <cellStyle name="20% - Accent3 27 4" xfId="9287"/>
    <cellStyle name="20% - Accent3 27 5" xfId="9288"/>
    <cellStyle name="20% - Accent3 28" xfId="9289"/>
    <cellStyle name="20% - Accent3 28 2" xfId="9290"/>
    <cellStyle name="20% - Accent3 28 2 2" xfId="9291"/>
    <cellStyle name="20% - Accent3 28 3" xfId="9292"/>
    <cellStyle name="20% - Accent3 28 3 2" xfId="9293"/>
    <cellStyle name="20% - Accent3 28 4" xfId="9294"/>
    <cellStyle name="20% - Accent3 28 5" xfId="9295"/>
    <cellStyle name="20% - Accent3 29" xfId="9296"/>
    <cellStyle name="20% - Accent3 29 2" xfId="9297"/>
    <cellStyle name="20% - Accent3 29 2 2" xfId="9298"/>
    <cellStyle name="20% - Accent3 29 3" xfId="9299"/>
    <cellStyle name="20% - Accent3 29 3 2" xfId="9300"/>
    <cellStyle name="20% - Accent3 29 4" xfId="9301"/>
    <cellStyle name="20% - Accent3 29 5" xfId="9302"/>
    <cellStyle name="20% - Accent3 3" xfId="69"/>
    <cellStyle name="20% - Accent3 3 10" xfId="9304"/>
    <cellStyle name="20% - Accent3 3 10 2" xfId="9305"/>
    <cellStyle name="20% - Accent3 3 11" xfId="9306"/>
    <cellStyle name="20% - Accent3 3 12" xfId="9303"/>
    <cellStyle name="20% - Accent3 3 2" xfId="115"/>
    <cellStyle name="20% - Accent3 3 2 10" xfId="9307"/>
    <cellStyle name="20% - Accent3 3 2 2" xfId="203"/>
    <cellStyle name="20% - Accent3 3 2 2 2" xfId="379"/>
    <cellStyle name="20% - Accent3 3 2 2 2 2" xfId="9310"/>
    <cellStyle name="20% - Accent3 3 2 2 2 2 2" xfId="9311"/>
    <cellStyle name="20% - Accent3 3 2 2 2 2 2 2" xfId="9312"/>
    <cellStyle name="20% - Accent3 3 2 2 2 2 2 2 2" xfId="9313"/>
    <cellStyle name="20% - Accent3 3 2 2 2 2 2 3" xfId="9314"/>
    <cellStyle name="20% - Accent3 3 2 2 2 2 3" xfId="9315"/>
    <cellStyle name="20% - Accent3 3 2 2 2 2 3 2" xfId="9316"/>
    <cellStyle name="20% - Accent3 3 2 2 2 2 3 2 2" xfId="9317"/>
    <cellStyle name="20% - Accent3 3 2 2 2 2 3 3" xfId="9318"/>
    <cellStyle name="20% - Accent3 3 2 2 2 2 4" xfId="9319"/>
    <cellStyle name="20% - Accent3 3 2 2 2 2 4 2" xfId="9320"/>
    <cellStyle name="20% - Accent3 3 2 2 2 2 5" xfId="9321"/>
    <cellStyle name="20% - Accent3 3 2 2 2 3" xfId="9322"/>
    <cellStyle name="20% - Accent3 3 2 2 2 3 2" xfId="9323"/>
    <cellStyle name="20% - Accent3 3 2 2 2 3 2 2" xfId="9324"/>
    <cellStyle name="20% - Accent3 3 2 2 2 3 3" xfId="9325"/>
    <cellStyle name="20% - Accent3 3 2 2 2 4" xfId="9326"/>
    <cellStyle name="20% - Accent3 3 2 2 2 4 2" xfId="9327"/>
    <cellStyle name="20% - Accent3 3 2 2 2 4 2 2" xfId="9328"/>
    <cellStyle name="20% - Accent3 3 2 2 2 4 3" xfId="9329"/>
    <cellStyle name="20% - Accent3 3 2 2 2 5" xfId="9330"/>
    <cellStyle name="20% - Accent3 3 2 2 2 5 2" xfId="9331"/>
    <cellStyle name="20% - Accent3 3 2 2 2 6" xfId="9332"/>
    <cellStyle name="20% - Accent3 3 2 2 2 7" xfId="9309"/>
    <cellStyle name="20% - Accent3 3 2 2 3" xfId="9333"/>
    <cellStyle name="20% - Accent3 3 2 2 3 2" xfId="9334"/>
    <cellStyle name="20% - Accent3 3 2 2 3 2 2" xfId="9335"/>
    <cellStyle name="20% - Accent3 3 2 2 3 2 2 2" xfId="9336"/>
    <cellStyle name="20% - Accent3 3 2 2 3 2 3" xfId="9337"/>
    <cellStyle name="20% - Accent3 3 2 2 3 3" xfId="9338"/>
    <cellStyle name="20% - Accent3 3 2 2 3 3 2" xfId="9339"/>
    <cellStyle name="20% - Accent3 3 2 2 3 3 2 2" xfId="9340"/>
    <cellStyle name="20% - Accent3 3 2 2 3 3 3" xfId="9341"/>
    <cellStyle name="20% - Accent3 3 2 2 3 4" xfId="9342"/>
    <cellStyle name="20% - Accent3 3 2 2 3 4 2" xfId="9343"/>
    <cellStyle name="20% - Accent3 3 2 2 3 5" xfId="9344"/>
    <cellStyle name="20% - Accent3 3 2 2 4" xfId="9345"/>
    <cellStyle name="20% - Accent3 3 2 2 4 2" xfId="9346"/>
    <cellStyle name="20% - Accent3 3 2 2 4 2 2" xfId="9347"/>
    <cellStyle name="20% - Accent3 3 2 2 4 3" xfId="9348"/>
    <cellStyle name="20% - Accent3 3 2 2 5" xfId="9349"/>
    <cellStyle name="20% - Accent3 3 2 2 5 2" xfId="9350"/>
    <cellStyle name="20% - Accent3 3 2 2 5 2 2" xfId="9351"/>
    <cellStyle name="20% - Accent3 3 2 2 5 3" xfId="9352"/>
    <cellStyle name="20% - Accent3 3 2 2 6" xfId="9353"/>
    <cellStyle name="20% - Accent3 3 2 2 6 2" xfId="9354"/>
    <cellStyle name="20% - Accent3 3 2 2 6 2 2" xfId="9355"/>
    <cellStyle name="20% - Accent3 3 2 2 6 3" xfId="9356"/>
    <cellStyle name="20% - Accent3 3 2 2 7" xfId="9357"/>
    <cellStyle name="20% - Accent3 3 2 2 7 2" xfId="9358"/>
    <cellStyle name="20% - Accent3 3 2 2 8" xfId="9359"/>
    <cellStyle name="20% - Accent3 3 2 2 9" xfId="9308"/>
    <cellStyle name="20% - Accent3 3 2 3" xfId="291"/>
    <cellStyle name="20% - Accent3 3 2 3 2" xfId="9361"/>
    <cellStyle name="20% - Accent3 3 2 3 2 2" xfId="9362"/>
    <cellStyle name="20% - Accent3 3 2 3 2 2 2" xfId="9363"/>
    <cellStyle name="20% - Accent3 3 2 3 2 2 2 2" xfId="9364"/>
    <cellStyle name="20% - Accent3 3 2 3 2 2 3" xfId="9365"/>
    <cellStyle name="20% - Accent3 3 2 3 2 3" xfId="9366"/>
    <cellStyle name="20% - Accent3 3 2 3 2 3 2" xfId="9367"/>
    <cellStyle name="20% - Accent3 3 2 3 2 3 2 2" xfId="9368"/>
    <cellStyle name="20% - Accent3 3 2 3 2 3 3" xfId="9369"/>
    <cellStyle name="20% - Accent3 3 2 3 2 4" xfId="9370"/>
    <cellStyle name="20% - Accent3 3 2 3 2 4 2" xfId="9371"/>
    <cellStyle name="20% - Accent3 3 2 3 2 5" xfId="9372"/>
    <cellStyle name="20% - Accent3 3 2 3 3" xfId="9373"/>
    <cellStyle name="20% - Accent3 3 2 3 3 2" xfId="9374"/>
    <cellStyle name="20% - Accent3 3 2 3 3 2 2" xfId="9375"/>
    <cellStyle name="20% - Accent3 3 2 3 3 3" xfId="9376"/>
    <cellStyle name="20% - Accent3 3 2 3 4" xfId="9377"/>
    <cellStyle name="20% - Accent3 3 2 3 4 2" xfId="9378"/>
    <cellStyle name="20% - Accent3 3 2 3 4 2 2" xfId="9379"/>
    <cellStyle name="20% - Accent3 3 2 3 4 3" xfId="9380"/>
    <cellStyle name="20% - Accent3 3 2 3 5" xfId="9381"/>
    <cellStyle name="20% - Accent3 3 2 3 5 2" xfId="9382"/>
    <cellStyle name="20% - Accent3 3 2 3 6" xfId="9383"/>
    <cellStyle name="20% - Accent3 3 2 3 7" xfId="9360"/>
    <cellStyle name="20% - Accent3 3 2 4" xfId="9384"/>
    <cellStyle name="20% - Accent3 3 2 4 2" xfId="9385"/>
    <cellStyle name="20% - Accent3 3 2 4 2 2" xfId="9386"/>
    <cellStyle name="20% - Accent3 3 2 4 2 2 2" xfId="9387"/>
    <cellStyle name="20% - Accent3 3 2 4 2 3" xfId="9388"/>
    <cellStyle name="20% - Accent3 3 2 4 3" xfId="9389"/>
    <cellStyle name="20% - Accent3 3 2 4 3 2" xfId="9390"/>
    <cellStyle name="20% - Accent3 3 2 4 3 2 2" xfId="9391"/>
    <cellStyle name="20% - Accent3 3 2 4 3 3" xfId="9392"/>
    <cellStyle name="20% - Accent3 3 2 4 4" xfId="9393"/>
    <cellStyle name="20% - Accent3 3 2 4 4 2" xfId="9394"/>
    <cellStyle name="20% - Accent3 3 2 4 5" xfId="9395"/>
    <cellStyle name="20% - Accent3 3 2 5" xfId="9396"/>
    <cellStyle name="20% - Accent3 3 2 5 2" xfId="9397"/>
    <cellStyle name="20% - Accent3 3 2 5 2 2" xfId="9398"/>
    <cellStyle name="20% - Accent3 3 2 5 3" xfId="9399"/>
    <cellStyle name="20% - Accent3 3 2 6" xfId="9400"/>
    <cellStyle name="20% - Accent3 3 2 6 2" xfId="9401"/>
    <cellStyle name="20% - Accent3 3 2 6 2 2" xfId="9402"/>
    <cellStyle name="20% - Accent3 3 2 6 3" xfId="9403"/>
    <cellStyle name="20% - Accent3 3 2 7" xfId="9404"/>
    <cellStyle name="20% - Accent3 3 2 7 2" xfId="9405"/>
    <cellStyle name="20% - Accent3 3 2 7 2 2" xfId="9406"/>
    <cellStyle name="20% - Accent3 3 2 7 3" xfId="9407"/>
    <cellStyle name="20% - Accent3 3 2 8" xfId="9408"/>
    <cellStyle name="20% - Accent3 3 2 8 2" xfId="9409"/>
    <cellStyle name="20% - Accent3 3 2 9" xfId="9410"/>
    <cellStyle name="20% - Accent3 3 3" xfId="159"/>
    <cellStyle name="20% - Accent3 3 3 2" xfId="335"/>
    <cellStyle name="20% - Accent3 3 3 2 2" xfId="9413"/>
    <cellStyle name="20% - Accent3 3 3 2 2 2" xfId="9414"/>
    <cellStyle name="20% - Accent3 3 3 2 2 2 2" xfId="9415"/>
    <cellStyle name="20% - Accent3 3 3 2 2 2 2 2" xfId="9416"/>
    <cellStyle name="20% - Accent3 3 3 2 2 2 3" xfId="9417"/>
    <cellStyle name="20% - Accent3 3 3 2 2 3" xfId="9418"/>
    <cellStyle name="20% - Accent3 3 3 2 2 3 2" xfId="9419"/>
    <cellStyle name="20% - Accent3 3 3 2 2 3 2 2" xfId="9420"/>
    <cellStyle name="20% - Accent3 3 3 2 2 3 3" xfId="9421"/>
    <cellStyle name="20% - Accent3 3 3 2 2 4" xfId="9422"/>
    <cellStyle name="20% - Accent3 3 3 2 2 4 2" xfId="9423"/>
    <cellStyle name="20% - Accent3 3 3 2 2 5" xfId="9424"/>
    <cellStyle name="20% - Accent3 3 3 2 3" xfId="9425"/>
    <cellStyle name="20% - Accent3 3 3 2 3 2" xfId="9426"/>
    <cellStyle name="20% - Accent3 3 3 2 3 2 2" xfId="9427"/>
    <cellStyle name="20% - Accent3 3 3 2 3 3" xfId="9428"/>
    <cellStyle name="20% - Accent3 3 3 2 4" xfId="9429"/>
    <cellStyle name="20% - Accent3 3 3 2 4 2" xfId="9430"/>
    <cellStyle name="20% - Accent3 3 3 2 4 2 2" xfId="9431"/>
    <cellStyle name="20% - Accent3 3 3 2 4 3" xfId="9432"/>
    <cellStyle name="20% - Accent3 3 3 2 5" xfId="9433"/>
    <cellStyle name="20% - Accent3 3 3 2 5 2" xfId="9434"/>
    <cellStyle name="20% - Accent3 3 3 2 6" xfId="9435"/>
    <cellStyle name="20% - Accent3 3 3 2 7" xfId="9412"/>
    <cellStyle name="20% - Accent3 3 3 3" xfId="9436"/>
    <cellStyle name="20% - Accent3 3 3 3 2" xfId="9437"/>
    <cellStyle name="20% - Accent3 3 3 3 2 2" xfId="9438"/>
    <cellStyle name="20% - Accent3 3 3 3 2 2 2" xfId="9439"/>
    <cellStyle name="20% - Accent3 3 3 3 2 3" xfId="9440"/>
    <cellStyle name="20% - Accent3 3 3 3 3" xfId="9441"/>
    <cellStyle name="20% - Accent3 3 3 3 3 2" xfId="9442"/>
    <cellStyle name="20% - Accent3 3 3 3 3 2 2" xfId="9443"/>
    <cellStyle name="20% - Accent3 3 3 3 3 3" xfId="9444"/>
    <cellStyle name="20% - Accent3 3 3 3 4" xfId="9445"/>
    <cellStyle name="20% - Accent3 3 3 3 4 2" xfId="9446"/>
    <cellStyle name="20% - Accent3 3 3 3 5" xfId="9447"/>
    <cellStyle name="20% - Accent3 3 3 4" xfId="9448"/>
    <cellStyle name="20% - Accent3 3 3 4 2" xfId="9449"/>
    <cellStyle name="20% - Accent3 3 3 4 2 2" xfId="9450"/>
    <cellStyle name="20% - Accent3 3 3 4 3" xfId="9451"/>
    <cellStyle name="20% - Accent3 3 3 5" xfId="9452"/>
    <cellStyle name="20% - Accent3 3 3 5 2" xfId="9453"/>
    <cellStyle name="20% - Accent3 3 3 5 2 2" xfId="9454"/>
    <cellStyle name="20% - Accent3 3 3 5 3" xfId="9455"/>
    <cellStyle name="20% - Accent3 3 3 6" xfId="9456"/>
    <cellStyle name="20% - Accent3 3 3 6 2" xfId="9457"/>
    <cellStyle name="20% - Accent3 3 3 6 2 2" xfId="9458"/>
    <cellStyle name="20% - Accent3 3 3 6 3" xfId="9459"/>
    <cellStyle name="20% - Accent3 3 3 7" xfId="9460"/>
    <cellStyle name="20% - Accent3 3 3 7 2" xfId="9461"/>
    <cellStyle name="20% - Accent3 3 3 8" xfId="9462"/>
    <cellStyle name="20% - Accent3 3 3 9" xfId="9411"/>
    <cellStyle name="20% - Accent3 3 4" xfId="247"/>
    <cellStyle name="20% - Accent3 3 4 2" xfId="9464"/>
    <cellStyle name="20% - Accent3 3 4 2 2" xfId="9465"/>
    <cellStyle name="20% - Accent3 3 4 2 2 2" xfId="9466"/>
    <cellStyle name="20% - Accent3 3 4 2 2 2 2" xfId="9467"/>
    <cellStyle name="20% - Accent3 3 4 2 2 3" xfId="9468"/>
    <cellStyle name="20% - Accent3 3 4 2 3" xfId="9469"/>
    <cellStyle name="20% - Accent3 3 4 2 3 2" xfId="9470"/>
    <cellStyle name="20% - Accent3 3 4 2 3 2 2" xfId="9471"/>
    <cellStyle name="20% - Accent3 3 4 2 3 3" xfId="9472"/>
    <cellStyle name="20% - Accent3 3 4 2 4" xfId="9473"/>
    <cellStyle name="20% - Accent3 3 4 2 4 2" xfId="9474"/>
    <cellStyle name="20% - Accent3 3 4 2 5" xfId="9475"/>
    <cellStyle name="20% - Accent3 3 4 3" xfId="9476"/>
    <cellStyle name="20% - Accent3 3 4 3 2" xfId="9477"/>
    <cellStyle name="20% - Accent3 3 4 3 2 2" xfId="9478"/>
    <cellStyle name="20% - Accent3 3 4 3 3" xfId="9479"/>
    <cellStyle name="20% - Accent3 3 4 4" xfId="9480"/>
    <cellStyle name="20% - Accent3 3 4 4 2" xfId="9481"/>
    <cellStyle name="20% - Accent3 3 4 4 2 2" xfId="9482"/>
    <cellStyle name="20% - Accent3 3 4 4 3" xfId="9483"/>
    <cellStyle name="20% - Accent3 3 4 5" xfId="9484"/>
    <cellStyle name="20% - Accent3 3 4 5 2" xfId="9485"/>
    <cellStyle name="20% - Accent3 3 4 6" xfId="9486"/>
    <cellStyle name="20% - Accent3 3 4 7" xfId="9463"/>
    <cellStyle name="20% - Accent3 3 5" xfId="9487"/>
    <cellStyle name="20% - Accent3 3 5 2" xfId="9488"/>
    <cellStyle name="20% - Accent3 3 5 2 2" xfId="9489"/>
    <cellStyle name="20% - Accent3 3 5 2 2 2" xfId="9490"/>
    <cellStyle name="20% - Accent3 3 5 2 3" xfId="9491"/>
    <cellStyle name="20% - Accent3 3 5 3" xfId="9492"/>
    <cellStyle name="20% - Accent3 3 5 3 2" xfId="9493"/>
    <cellStyle name="20% - Accent3 3 5 3 2 2" xfId="9494"/>
    <cellStyle name="20% - Accent3 3 5 3 3" xfId="9495"/>
    <cellStyle name="20% - Accent3 3 5 4" xfId="9496"/>
    <cellStyle name="20% - Accent3 3 5 4 2" xfId="9497"/>
    <cellStyle name="20% - Accent3 3 5 5" xfId="9498"/>
    <cellStyle name="20% - Accent3 3 6" xfId="9499"/>
    <cellStyle name="20% - Accent3 3 6 2" xfId="9500"/>
    <cellStyle name="20% - Accent3 3 6 2 2" xfId="9501"/>
    <cellStyle name="20% - Accent3 3 6 3" xfId="9502"/>
    <cellStyle name="20% - Accent3 3 7" xfId="9503"/>
    <cellStyle name="20% - Accent3 3 7 2" xfId="9504"/>
    <cellStyle name="20% - Accent3 3 7 2 2" xfId="9505"/>
    <cellStyle name="20% - Accent3 3 7 3" xfId="9506"/>
    <cellStyle name="20% - Accent3 3 8" xfId="9507"/>
    <cellStyle name="20% - Accent3 3 8 2" xfId="9508"/>
    <cellStyle name="20% - Accent3 3 8 2 2" xfId="9509"/>
    <cellStyle name="20% - Accent3 3 8 3" xfId="9510"/>
    <cellStyle name="20% - Accent3 3 9" xfId="9511"/>
    <cellStyle name="20% - Accent3 3 9 2" xfId="9512"/>
    <cellStyle name="20% - Accent3 30" xfId="9513"/>
    <cellStyle name="20% - Accent3 30 2" xfId="9514"/>
    <cellStyle name="20% - Accent3 30 2 2" xfId="9515"/>
    <cellStyle name="20% - Accent3 30 3" xfId="9516"/>
    <cellStyle name="20% - Accent3 30 3 2" xfId="9517"/>
    <cellStyle name="20% - Accent3 30 4" xfId="9518"/>
    <cellStyle name="20% - Accent3 30 5" xfId="9519"/>
    <cellStyle name="20% - Accent3 31" xfId="9520"/>
    <cellStyle name="20% - Accent3 31 2" xfId="9521"/>
    <cellStyle name="20% - Accent3 31 2 2" xfId="9522"/>
    <cellStyle name="20% - Accent3 31 3" xfId="9523"/>
    <cellStyle name="20% - Accent3 31 3 2" xfId="9524"/>
    <cellStyle name="20% - Accent3 31 4" xfId="9525"/>
    <cellStyle name="20% - Accent3 31 5" xfId="9526"/>
    <cellStyle name="20% - Accent3 32" xfId="9527"/>
    <cellStyle name="20% - Accent3 32 2" xfId="9528"/>
    <cellStyle name="20% - Accent3 32 2 2" xfId="9529"/>
    <cellStyle name="20% - Accent3 32 3" xfId="9530"/>
    <cellStyle name="20% - Accent3 32 3 2" xfId="9531"/>
    <cellStyle name="20% - Accent3 32 4" xfId="9532"/>
    <cellStyle name="20% - Accent3 32 5" xfId="9533"/>
    <cellStyle name="20% - Accent3 33" xfId="9534"/>
    <cellStyle name="20% - Accent3 33 2" xfId="9535"/>
    <cellStyle name="20% - Accent3 33 2 2" xfId="9536"/>
    <cellStyle name="20% - Accent3 33 3" xfId="9537"/>
    <cellStyle name="20% - Accent3 33 3 2" xfId="9538"/>
    <cellStyle name="20% - Accent3 33 4" xfId="9539"/>
    <cellStyle name="20% - Accent3 33 5" xfId="9540"/>
    <cellStyle name="20% - Accent3 34" xfId="9541"/>
    <cellStyle name="20% - Accent3 34 2" xfId="9542"/>
    <cellStyle name="20% - Accent3 34 2 2" xfId="9543"/>
    <cellStyle name="20% - Accent3 34 3" xfId="9544"/>
    <cellStyle name="20% - Accent3 34 3 2" xfId="9545"/>
    <cellStyle name="20% - Accent3 34 4" xfId="9546"/>
    <cellStyle name="20% - Accent3 34 5" xfId="9547"/>
    <cellStyle name="20% - Accent3 35" xfId="9548"/>
    <cellStyle name="20% - Accent3 35 2" xfId="9549"/>
    <cellStyle name="20% - Accent3 35 2 2" xfId="9550"/>
    <cellStyle name="20% - Accent3 35 3" xfId="9551"/>
    <cellStyle name="20% - Accent3 35 3 2" xfId="9552"/>
    <cellStyle name="20% - Accent3 35 4" xfId="9553"/>
    <cellStyle name="20% - Accent3 35 5" xfId="9554"/>
    <cellStyle name="20% - Accent3 36" xfId="9555"/>
    <cellStyle name="20% - Accent3 36 2" xfId="9556"/>
    <cellStyle name="20% - Accent3 36 2 2" xfId="9557"/>
    <cellStyle name="20% - Accent3 36 3" xfId="9558"/>
    <cellStyle name="20% - Accent3 36 3 2" xfId="9559"/>
    <cellStyle name="20% - Accent3 36 4" xfId="9560"/>
    <cellStyle name="20% - Accent3 36 5" xfId="9561"/>
    <cellStyle name="20% - Accent3 37" xfId="9562"/>
    <cellStyle name="20% - Accent3 37 2" xfId="9563"/>
    <cellStyle name="20% - Accent3 37 2 2" xfId="9564"/>
    <cellStyle name="20% - Accent3 37 3" xfId="9565"/>
    <cellStyle name="20% - Accent3 37 3 2" xfId="9566"/>
    <cellStyle name="20% - Accent3 37 4" xfId="9567"/>
    <cellStyle name="20% - Accent3 37 5" xfId="9568"/>
    <cellStyle name="20% - Accent3 38" xfId="9569"/>
    <cellStyle name="20% - Accent3 38 2" xfId="9570"/>
    <cellStyle name="20% - Accent3 38 2 2" xfId="9571"/>
    <cellStyle name="20% - Accent3 38 3" xfId="9572"/>
    <cellStyle name="20% - Accent3 38 3 2" xfId="9573"/>
    <cellStyle name="20% - Accent3 38 4" xfId="9574"/>
    <cellStyle name="20% - Accent3 38 5" xfId="9575"/>
    <cellStyle name="20% - Accent3 39" xfId="9576"/>
    <cellStyle name="20% - Accent3 39 2" xfId="9577"/>
    <cellStyle name="20% - Accent3 39 2 2" xfId="9578"/>
    <cellStyle name="20% - Accent3 39 3" xfId="9579"/>
    <cellStyle name="20% - Accent3 39 3 2" xfId="9580"/>
    <cellStyle name="20% - Accent3 39 4" xfId="9581"/>
    <cellStyle name="20% - Accent3 39 5" xfId="9582"/>
    <cellStyle name="20% - Accent3 4" xfId="86"/>
    <cellStyle name="20% - Accent3 4 10" xfId="9584"/>
    <cellStyle name="20% - Accent3 4 10 2" xfId="9585"/>
    <cellStyle name="20% - Accent3 4 11" xfId="9586"/>
    <cellStyle name="20% - Accent3 4 12" xfId="9583"/>
    <cellStyle name="20% - Accent3 4 2" xfId="175"/>
    <cellStyle name="20% - Accent3 4 2 10" xfId="9587"/>
    <cellStyle name="20% - Accent3 4 2 2" xfId="351"/>
    <cellStyle name="20% - Accent3 4 2 2 2" xfId="9589"/>
    <cellStyle name="20% - Accent3 4 2 2 2 2" xfId="9590"/>
    <cellStyle name="20% - Accent3 4 2 2 2 2 2" xfId="9591"/>
    <cellStyle name="20% - Accent3 4 2 2 2 2 2 2" xfId="9592"/>
    <cellStyle name="20% - Accent3 4 2 2 2 2 2 2 2" xfId="9593"/>
    <cellStyle name="20% - Accent3 4 2 2 2 2 2 3" xfId="9594"/>
    <cellStyle name="20% - Accent3 4 2 2 2 2 3" xfId="9595"/>
    <cellStyle name="20% - Accent3 4 2 2 2 2 3 2" xfId="9596"/>
    <cellStyle name="20% - Accent3 4 2 2 2 2 3 2 2" xfId="9597"/>
    <cellStyle name="20% - Accent3 4 2 2 2 2 3 3" xfId="9598"/>
    <cellStyle name="20% - Accent3 4 2 2 2 2 4" xfId="9599"/>
    <cellStyle name="20% - Accent3 4 2 2 2 2 4 2" xfId="9600"/>
    <cellStyle name="20% - Accent3 4 2 2 2 2 5" xfId="9601"/>
    <cellStyle name="20% - Accent3 4 2 2 2 3" xfId="9602"/>
    <cellStyle name="20% - Accent3 4 2 2 2 3 2" xfId="9603"/>
    <cellStyle name="20% - Accent3 4 2 2 2 3 2 2" xfId="9604"/>
    <cellStyle name="20% - Accent3 4 2 2 2 3 3" xfId="9605"/>
    <cellStyle name="20% - Accent3 4 2 2 2 4" xfId="9606"/>
    <cellStyle name="20% - Accent3 4 2 2 2 4 2" xfId="9607"/>
    <cellStyle name="20% - Accent3 4 2 2 2 4 2 2" xfId="9608"/>
    <cellStyle name="20% - Accent3 4 2 2 2 4 3" xfId="9609"/>
    <cellStyle name="20% - Accent3 4 2 2 2 5" xfId="9610"/>
    <cellStyle name="20% - Accent3 4 2 2 2 5 2" xfId="9611"/>
    <cellStyle name="20% - Accent3 4 2 2 2 6" xfId="9612"/>
    <cellStyle name="20% - Accent3 4 2 2 3" xfId="9613"/>
    <cellStyle name="20% - Accent3 4 2 2 3 2" xfId="9614"/>
    <cellStyle name="20% - Accent3 4 2 2 3 2 2" xfId="9615"/>
    <cellStyle name="20% - Accent3 4 2 2 3 2 2 2" xfId="9616"/>
    <cellStyle name="20% - Accent3 4 2 2 3 2 3" xfId="9617"/>
    <cellStyle name="20% - Accent3 4 2 2 3 3" xfId="9618"/>
    <cellStyle name="20% - Accent3 4 2 2 3 3 2" xfId="9619"/>
    <cellStyle name="20% - Accent3 4 2 2 3 3 2 2" xfId="9620"/>
    <cellStyle name="20% - Accent3 4 2 2 3 3 3" xfId="9621"/>
    <cellStyle name="20% - Accent3 4 2 2 3 4" xfId="9622"/>
    <cellStyle name="20% - Accent3 4 2 2 3 4 2" xfId="9623"/>
    <cellStyle name="20% - Accent3 4 2 2 3 5" xfId="9624"/>
    <cellStyle name="20% - Accent3 4 2 2 4" xfId="9625"/>
    <cellStyle name="20% - Accent3 4 2 2 4 2" xfId="9626"/>
    <cellStyle name="20% - Accent3 4 2 2 4 2 2" xfId="9627"/>
    <cellStyle name="20% - Accent3 4 2 2 4 3" xfId="9628"/>
    <cellStyle name="20% - Accent3 4 2 2 5" xfId="9629"/>
    <cellStyle name="20% - Accent3 4 2 2 5 2" xfId="9630"/>
    <cellStyle name="20% - Accent3 4 2 2 5 2 2" xfId="9631"/>
    <cellStyle name="20% - Accent3 4 2 2 5 3" xfId="9632"/>
    <cellStyle name="20% - Accent3 4 2 2 6" xfId="9633"/>
    <cellStyle name="20% - Accent3 4 2 2 6 2" xfId="9634"/>
    <cellStyle name="20% - Accent3 4 2 2 6 2 2" xfId="9635"/>
    <cellStyle name="20% - Accent3 4 2 2 6 3" xfId="9636"/>
    <cellStyle name="20% - Accent3 4 2 2 7" xfId="9637"/>
    <cellStyle name="20% - Accent3 4 2 2 7 2" xfId="9638"/>
    <cellStyle name="20% - Accent3 4 2 2 8" xfId="9639"/>
    <cellStyle name="20% - Accent3 4 2 2 9" xfId="9588"/>
    <cellStyle name="20% - Accent3 4 2 3" xfId="9640"/>
    <cellStyle name="20% - Accent3 4 2 3 2" xfId="9641"/>
    <cellStyle name="20% - Accent3 4 2 3 2 2" xfId="9642"/>
    <cellStyle name="20% - Accent3 4 2 3 2 2 2" xfId="9643"/>
    <cellStyle name="20% - Accent3 4 2 3 2 2 2 2" xfId="9644"/>
    <cellStyle name="20% - Accent3 4 2 3 2 2 3" xfId="9645"/>
    <cellStyle name="20% - Accent3 4 2 3 2 3" xfId="9646"/>
    <cellStyle name="20% - Accent3 4 2 3 2 3 2" xfId="9647"/>
    <cellStyle name="20% - Accent3 4 2 3 2 3 2 2" xfId="9648"/>
    <cellStyle name="20% - Accent3 4 2 3 2 3 3" xfId="9649"/>
    <cellStyle name="20% - Accent3 4 2 3 2 4" xfId="9650"/>
    <cellStyle name="20% - Accent3 4 2 3 2 4 2" xfId="9651"/>
    <cellStyle name="20% - Accent3 4 2 3 2 5" xfId="9652"/>
    <cellStyle name="20% - Accent3 4 2 3 3" xfId="9653"/>
    <cellStyle name="20% - Accent3 4 2 3 3 2" xfId="9654"/>
    <cellStyle name="20% - Accent3 4 2 3 3 2 2" xfId="9655"/>
    <cellStyle name="20% - Accent3 4 2 3 3 3" xfId="9656"/>
    <cellStyle name="20% - Accent3 4 2 3 4" xfId="9657"/>
    <cellStyle name="20% - Accent3 4 2 3 4 2" xfId="9658"/>
    <cellStyle name="20% - Accent3 4 2 3 4 2 2" xfId="9659"/>
    <cellStyle name="20% - Accent3 4 2 3 4 3" xfId="9660"/>
    <cellStyle name="20% - Accent3 4 2 3 5" xfId="9661"/>
    <cellStyle name="20% - Accent3 4 2 3 5 2" xfId="9662"/>
    <cellStyle name="20% - Accent3 4 2 3 6" xfId="9663"/>
    <cellStyle name="20% - Accent3 4 2 4" xfId="9664"/>
    <cellStyle name="20% - Accent3 4 2 4 2" xfId="9665"/>
    <cellStyle name="20% - Accent3 4 2 4 2 2" xfId="9666"/>
    <cellStyle name="20% - Accent3 4 2 4 2 2 2" xfId="9667"/>
    <cellStyle name="20% - Accent3 4 2 4 2 3" xfId="9668"/>
    <cellStyle name="20% - Accent3 4 2 4 3" xfId="9669"/>
    <cellStyle name="20% - Accent3 4 2 4 3 2" xfId="9670"/>
    <cellStyle name="20% - Accent3 4 2 4 3 2 2" xfId="9671"/>
    <cellStyle name="20% - Accent3 4 2 4 3 3" xfId="9672"/>
    <cellStyle name="20% - Accent3 4 2 4 4" xfId="9673"/>
    <cellStyle name="20% - Accent3 4 2 4 4 2" xfId="9674"/>
    <cellStyle name="20% - Accent3 4 2 4 5" xfId="9675"/>
    <cellStyle name="20% - Accent3 4 2 5" xfId="9676"/>
    <cellStyle name="20% - Accent3 4 2 5 2" xfId="9677"/>
    <cellStyle name="20% - Accent3 4 2 5 2 2" xfId="9678"/>
    <cellStyle name="20% - Accent3 4 2 5 3" xfId="9679"/>
    <cellStyle name="20% - Accent3 4 2 6" xfId="9680"/>
    <cellStyle name="20% - Accent3 4 2 6 2" xfId="9681"/>
    <cellStyle name="20% - Accent3 4 2 6 2 2" xfId="9682"/>
    <cellStyle name="20% - Accent3 4 2 6 3" xfId="9683"/>
    <cellStyle name="20% - Accent3 4 2 7" xfId="9684"/>
    <cellStyle name="20% - Accent3 4 2 7 2" xfId="9685"/>
    <cellStyle name="20% - Accent3 4 2 7 2 2" xfId="9686"/>
    <cellStyle name="20% - Accent3 4 2 7 3" xfId="9687"/>
    <cellStyle name="20% - Accent3 4 2 8" xfId="9688"/>
    <cellStyle name="20% - Accent3 4 2 8 2" xfId="9689"/>
    <cellStyle name="20% - Accent3 4 2 9" xfId="9690"/>
    <cellStyle name="20% - Accent3 4 3" xfId="263"/>
    <cellStyle name="20% - Accent3 4 3 2" xfId="9692"/>
    <cellStyle name="20% - Accent3 4 3 2 2" xfId="9693"/>
    <cellStyle name="20% - Accent3 4 3 2 2 2" xfId="9694"/>
    <cellStyle name="20% - Accent3 4 3 2 2 2 2" xfId="9695"/>
    <cellStyle name="20% - Accent3 4 3 2 2 2 2 2" xfId="9696"/>
    <cellStyle name="20% - Accent3 4 3 2 2 2 3" xfId="9697"/>
    <cellStyle name="20% - Accent3 4 3 2 2 3" xfId="9698"/>
    <cellStyle name="20% - Accent3 4 3 2 2 3 2" xfId="9699"/>
    <cellStyle name="20% - Accent3 4 3 2 2 3 2 2" xfId="9700"/>
    <cellStyle name="20% - Accent3 4 3 2 2 3 3" xfId="9701"/>
    <cellStyle name="20% - Accent3 4 3 2 2 4" xfId="9702"/>
    <cellStyle name="20% - Accent3 4 3 2 2 4 2" xfId="9703"/>
    <cellStyle name="20% - Accent3 4 3 2 2 5" xfId="9704"/>
    <cellStyle name="20% - Accent3 4 3 2 3" xfId="9705"/>
    <cellStyle name="20% - Accent3 4 3 2 3 2" xfId="9706"/>
    <cellStyle name="20% - Accent3 4 3 2 3 2 2" xfId="9707"/>
    <cellStyle name="20% - Accent3 4 3 2 3 3" xfId="9708"/>
    <cellStyle name="20% - Accent3 4 3 2 4" xfId="9709"/>
    <cellStyle name="20% - Accent3 4 3 2 4 2" xfId="9710"/>
    <cellStyle name="20% - Accent3 4 3 2 4 2 2" xfId="9711"/>
    <cellStyle name="20% - Accent3 4 3 2 4 3" xfId="9712"/>
    <cellStyle name="20% - Accent3 4 3 2 5" xfId="9713"/>
    <cellStyle name="20% - Accent3 4 3 2 5 2" xfId="9714"/>
    <cellStyle name="20% - Accent3 4 3 2 6" xfId="9715"/>
    <cellStyle name="20% - Accent3 4 3 3" xfId="9716"/>
    <cellStyle name="20% - Accent3 4 3 3 2" xfId="9717"/>
    <cellStyle name="20% - Accent3 4 3 3 2 2" xfId="9718"/>
    <cellStyle name="20% - Accent3 4 3 3 2 2 2" xfId="9719"/>
    <cellStyle name="20% - Accent3 4 3 3 2 3" xfId="9720"/>
    <cellStyle name="20% - Accent3 4 3 3 3" xfId="9721"/>
    <cellStyle name="20% - Accent3 4 3 3 3 2" xfId="9722"/>
    <cellStyle name="20% - Accent3 4 3 3 3 2 2" xfId="9723"/>
    <cellStyle name="20% - Accent3 4 3 3 3 3" xfId="9724"/>
    <cellStyle name="20% - Accent3 4 3 3 4" xfId="9725"/>
    <cellStyle name="20% - Accent3 4 3 3 4 2" xfId="9726"/>
    <cellStyle name="20% - Accent3 4 3 3 5" xfId="9727"/>
    <cellStyle name="20% - Accent3 4 3 4" xfId="9728"/>
    <cellStyle name="20% - Accent3 4 3 4 2" xfId="9729"/>
    <cellStyle name="20% - Accent3 4 3 4 2 2" xfId="9730"/>
    <cellStyle name="20% - Accent3 4 3 4 3" xfId="9731"/>
    <cellStyle name="20% - Accent3 4 3 5" xfId="9732"/>
    <cellStyle name="20% - Accent3 4 3 5 2" xfId="9733"/>
    <cellStyle name="20% - Accent3 4 3 5 2 2" xfId="9734"/>
    <cellStyle name="20% - Accent3 4 3 5 3" xfId="9735"/>
    <cellStyle name="20% - Accent3 4 3 6" xfId="9736"/>
    <cellStyle name="20% - Accent3 4 3 6 2" xfId="9737"/>
    <cellStyle name="20% - Accent3 4 3 6 2 2" xfId="9738"/>
    <cellStyle name="20% - Accent3 4 3 6 3" xfId="9739"/>
    <cellStyle name="20% - Accent3 4 3 7" xfId="9740"/>
    <cellStyle name="20% - Accent3 4 3 7 2" xfId="9741"/>
    <cellStyle name="20% - Accent3 4 3 8" xfId="9742"/>
    <cellStyle name="20% - Accent3 4 3 9" xfId="9691"/>
    <cellStyle name="20% - Accent3 4 4" xfId="9743"/>
    <cellStyle name="20% - Accent3 4 4 2" xfId="9744"/>
    <cellStyle name="20% - Accent3 4 4 2 2" xfId="9745"/>
    <cellStyle name="20% - Accent3 4 4 2 2 2" xfId="9746"/>
    <cellStyle name="20% - Accent3 4 4 2 2 2 2" xfId="9747"/>
    <cellStyle name="20% - Accent3 4 4 2 2 3" xfId="9748"/>
    <cellStyle name="20% - Accent3 4 4 2 3" xfId="9749"/>
    <cellStyle name="20% - Accent3 4 4 2 3 2" xfId="9750"/>
    <cellStyle name="20% - Accent3 4 4 2 3 2 2" xfId="9751"/>
    <cellStyle name="20% - Accent3 4 4 2 3 3" xfId="9752"/>
    <cellStyle name="20% - Accent3 4 4 2 4" xfId="9753"/>
    <cellStyle name="20% - Accent3 4 4 2 4 2" xfId="9754"/>
    <cellStyle name="20% - Accent3 4 4 2 5" xfId="9755"/>
    <cellStyle name="20% - Accent3 4 4 3" xfId="9756"/>
    <cellStyle name="20% - Accent3 4 4 3 2" xfId="9757"/>
    <cellStyle name="20% - Accent3 4 4 3 2 2" xfId="9758"/>
    <cellStyle name="20% - Accent3 4 4 3 3" xfId="9759"/>
    <cellStyle name="20% - Accent3 4 4 4" xfId="9760"/>
    <cellStyle name="20% - Accent3 4 4 4 2" xfId="9761"/>
    <cellStyle name="20% - Accent3 4 4 4 2 2" xfId="9762"/>
    <cellStyle name="20% - Accent3 4 4 4 3" xfId="9763"/>
    <cellStyle name="20% - Accent3 4 4 5" xfId="9764"/>
    <cellStyle name="20% - Accent3 4 4 5 2" xfId="9765"/>
    <cellStyle name="20% - Accent3 4 4 6" xfId="9766"/>
    <cellStyle name="20% - Accent3 4 5" xfId="9767"/>
    <cellStyle name="20% - Accent3 4 5 2" xfId="9768"/>
    <cellStyle name="20% - Accent3 4 5 2 2" xfId="9769"/>
    <cellStyle name="20% - Accent3 4 5 2 2 2" xfId="9770"/>
    <cellStyle name="20% - Accent3 4 5 2 3" xfId="9771"/>
    <cellStyle name="20% - Accent3 4 5 3" xfId="9772"/>
    <cellStyle name="20% - Accent3 4 5 3 2" xfId="9773"/>
    <cellStyle name="20% - Accent3 4 5 3 2 2" xfId="9774"/>
    <cellStyle name="20% - Accent3 4 5 3 3" xfId="9775"/>
    <cellStyle name="20% - Accent3 4 5 4" xfId="9776"/>
    <cellStyle name="20% - Accent3 4 5 4 2" xfId="9777"/>
    <cellStyle name="20% - Accent3 4 5 5" xfId="9778"/>
    <cellStyle name="20% - Accent3 4 6" xfId="9779"/>
    <cellStyle name="20% - Accent3 4 6 2" xfId="9780"/>
    <cellStyle name="20% - Accent3 4 6 2 2" xfId="9781"/>
    <cellStyle name="20% - Accent3 4 6 3" xfId="9782"/>
    <cellStyle name="20% - Accent3 4 7" xfId="9783"/>
    <cellStyle name="20% - Accent3 4 7 2" xfId="9784"/>
    <cellStyle name="20% - Accent3 4 7 2 2" xfId="9785"/>
    <cellStyle name="20% - Accent3 4 7 3" xfId="9786"/>
    <cellStyle name="20% - Accent3 4 8" xfId="9787"/>
    <cellStyle name="20% - Accent3 4 8 2" xfId="9788"/>
    <cellStyle name="20% - Accent3 4 8 2 2" xfId="9789"/>
    <cellStyle name="20% - Accent3 4 8 3" xfId="9790"/>
    <cellStyle name="20% - Accent3 4 9" xfId="9791"/>
    <cellStyle name="20% - Accent3 4 9 2" xfId="9792"/>
    <cellStyle name="20% - Accent3 40" xfId="9793"/>
    <cellStyle name="20% - Accent3 40 2" xfId="9794"/>
    <cellStyle name="20% - Accent3 40 2 2" xfId="9795"/>
    <cellStyle name="20% - Accent3 40 3" xfId="9796"/>
    <cellStyle name="20% - Accent3 40 3 2" xfId="9797"/>
    <cellStyle name="20% - Accent3 40 4" xfId="9798"/>
    <cellStyle name="20% - Accent3 40 5" xfId="9799"/>
    <cellStyle name="20% - Accent3 41" xfId="9800"/>
    <cellStyle name="20% - Accent3 41 2" xfId="9801"/>
    <cellStyle name="20% - Accent3 41 2 2" xfId="9802"/>
    <cellStyle name="20% - Accent3 41 3" xfId="9803"/>
    <cellStyle name="20% - Accent3 41 3 2" xfId="9804"/>
    <cellStyle name="20% - Accent3 41 4" xfId="9805"/>
    <cellStyle name="20% - Accent3 41 5" xfId="9806"/>
    <cellStyle name="20% - Accent3 42" xfId="9807"/>
    <cellStyle name="20% - Accent3 42 2" xfId="9808"/>
    <cellStyle name="20% - Accent3 42 2 2" xfId="9809"/>
    <cellStyle name="20% - Accent3 42 3" xfId="9810"/>
    <cellStyle name="20% - Accent3 42 3 2" xfId="9811"/>
    <cellStyle name="20% - Accent3 42 4" xfId="9812"/>
    <cellStyle name="20% - Accent3 42 5" xfId="9813"/>
    <cellStyle name="20% - Accent3 43" xfId="9814"/>
    <cellStyle name="20% - Accent3 43 2" xfId="9815"/>
    <cellStyle name="20% - Accent3 43 2 2" xfId="9816"/>
    <cellStyle name="20% - Accent3 43 3" xfId="9817"/>
    <cellStyle name="20% - Accent3 43 3 2" xfId="9818"/>
    <cellStyle name="20% - Accent3 43 4" xfId="9819"/>
    <cellStyle name="20% - Accent3 44" xfId="9820"/>
    <cellStyle name="20% - Accent3 44 2" xfId="9821"/>
    <cellStyle name="20% - Accent3 44 2 2" xfId="9822"/>
    <cellStyle name="20% - Accent3 44 3" xfId="9823"/>
    <cellStyle name="20% - Accent3 44 3 2" xfId="9824"/>
    <cellStyle name="20% - Accent3 44 4" xfId="9825"/>
    <cellStyle name="20% - Accent3 45" xfId="9826"/>
    <cellStyle name="20% - Accent3 45 2" xfId="9827"/>
    <cellStyle name="20% - Accent3 45 2 2" xfId="9828"/>
    <cellStyle name="20% - Accent3 45 3" xfId="9829"/>
    <cellStyle name="20% - Accent3 45 3 2" xfId="9830"/>
    <cellStyle name="20% - Accent3 45 4" xfId="9831"/>
    <cellStyle name="20% - Accent3 46" xfId="9832"/>
    <cellStyle name="20% - Accent3 46 2" xfId="9833"/>
    <cellStyle name="20% - Accent3 46 2 2" xfId="9834"/>
    <cellStyle name="20% - Accent3 46 3" xfId="9835"/>
    <cellStyle name="20% - Accent3 46 3 2" xfId="9836"/>
    <cellStyle name="20% - Accent3 46 4" xfId="9837"/>
    <cellStyle name="20% - Accent3 47" xfId="9838"/>
    <cellStyle name="20% - Accent3 47 2" xfId="9839"/>
    <cellStyle name="20% - Accent3 47 2 2" xfId="9840"/>
    <cellStyle name="20% - Accent3 47 3" xfId="9841"/>
    <cellStyle name="20% - Accent3 47 3 2" xfId="9842"/>
    <cellStyle name="20% - Accent3 47 4" xfId="9843"/>
    <cellStyle name="20% - Accent3 48" xfId="9844"/>
    <cellStyle name="20% - Accent3 48 2" xfId="9845"/>
    <cellStyle name="20% - Accent3 48 2 2" xfId="9846"/>
    <cellStyle name="20% - Accent3 48 3" xfId="9847"/>
    <cellStyle name="20% - Accent3 48 3 2" xfId="9848"/>
    <cellStyle name="20% - Accent3 48 4" xfId="9849"/>
    <cellStyle name="20% - Accent3 49" xfId="9850"/>
    <cellStyle name="20% - Accent3 49 2" xfId="9851"/>
    <cellStyle name="20% - Accent3 49 2 2" xfId="9852"/>
    <cellStyle name="20% - Accent3 49 3" xfId="9853"/>
    <cellStyle name="20% - Accent3 49 3 2" xfId="9854"/>
    <cellStyle name="20% - Accent3 49 4" xfId="9855"/>
    <cellStyle name="20% - Accent3 5" xfId="131"/>
    <cellStyle name="20% - Accent3 5 10" xfId="9857"/>
    <cellStyle name="20% - Accent3 5 10 2" xfId="9858"/>
    <cellStyle name="20% - Accent3 5 11" xfId="9859"/>
    <cellStyle name="20% - Accent3 5 12" xfId="9856"/>
    <cellStyle name="20% - Accent3 5 2" xfId="307"/>
    <cellStyle name="20% - Accent3 5 2 10" xfId="9860"/>
    <cellStyle name="20% - Accent3 5 2 2" xfId="9861"/>
    <cellStyle name="20% - Accent3 5 2 2 2" xfId="9862"/>
    <cellStyle name="20% - Accent3 5 2 2 2 2" xfId="9863"/>
    <cellStyle name="20% - Accent3 5 2 2 2 2 2" xfId="9864"/>
    <cellStyle name="20% - Accent3 5 2 2 2 2 2 2" xfId="9865"/>
    <cellStyle name="20% - Accent3 5 2 2 2 2 2 2 2" xfId="9866"/>
    <cellStyle name="20% - Accent3 5 2 2 2 2 2 3" xfId="9867"/>
    <cellStyle name="20% - Accent3 5 2 2 2 2 3" xfId="9868"/>
    <cellStyle name="20% - Accent3 5 2 2 2 2 3 2" xfId="9869"/>
    <cellStyle name="20% - Accent3 5 2 2 2 2 3 2 2" xfId="9870"/>
    <cellStyle name="20% - Accent3 5 2 2 2 2 3 3" xfId="9871"/>
    <cellStyle name="20% - Accent3 5 2 2 2 2 4" xfId="9872"/>
    <cellStyle name="20% - Accent3 5 2 2 2 2 4 2" xfId="9873"/>
    <cellStyle name="20% - Accent3 5 2 2 2 2 5" xfId="9874"/>
    <cellStyle name="20% - Accent3 5 2 2 2 3" xfId="9875"/>
    <cellStyle name="20% - Accent3 5 2 2 2 3 2" xfId="9876"/>
    <cellStyle name="20% - Accent3 5 2 2 2 3 2 2" xfId="9877"/>
    <cellStyle name="20% - Accent3 5 2 2 2 3 3" xfId="9878"/>
    <cellStyle name="20% - Accent3 5 2 2 2 4" xfId="9879"/>
    <cellStyle name="20% - Accent3 5 2 2 2 4 2" xfId="9880"/>
    <cellStyle name="20% - Accent3 5 2 2 2 4 2 2" xfId="9881"/>
    <cellStyle name="20% - Accent3 5 2 2 2 4 3" xfId="9882"/>
    <cellStyle name="20% - Accent3 5 2 2 2 5" xfId="9883"/>
    <cellStyle name="20% - Accent3 5 2 2 2 5 2" xfId="9884"/>
    <cellStyle name="20% - Accent3 5 2 2 2 6" xfId="9885"/>
    <cellStyle name="20% - Accent3 5 2 2 3" xfId="9886"/>
    <cellStyle name="20% - Accent3 5 2 2 3 2" xfId="9887"/>
    <cellStyle name="20% - Accent3 5 2 2 3 2 2" xfId="9888"/>
    <cellStyle name="20% - Accent3 5 2 2 3 2 2 2" xfId="9889"/>
    <cellStyle name="20% - Accent3 5 2 2 3 2 3" xfId="9890"/>
    <cellStyle name="20% - Accent3 5 2 2 3 3" xfId="9891"/>
    <cellStyle name="20% - Accent3 5 2 2 3 3 2" xfId="9892"/>
    <cellStyle name="20% - Accent3 5 2 2 3 3 2 2" xfId="9893"/>
    <cellStyle name="20% - Accent3 5 2 2 3 3 3" xfId="9894"/>
    <cellStyle name="20% - Accent3 5 2 2 3 4" xfId="9895"/>
    <cellStyle name="20% - Accent3 5 2 2 3 4 2" xfId="9896"/>
    <cellStyle name="20% - Accent3 5 2 2 3 5" xfId="9897"/>
    <cellStyle name="20% - Accent3 5 2 2 4" xfId="9898"/>
    <cellStyle name="20% - Accent3 5 2 2 4 2" xfId="9899"/>
    <cellStyle name="20% - Accent3 5 2 2 4 2 2" xfId="9900"/>
    <cellStyle name="20% - Accent3 5 2 2 4 3" xfId="9901"/>
    <cellStyle name="20% - Accent3 5 2 2 5" xfId="9902"/>
    <cellStyle name="20% - Accent3 5 2 2 5 2" xfId="9903"/>
    <cellStyle name="20% - Accent3 5 2 2 5 2 2" xfId="9904"/>
    <cellStyle name="20% - Accent3 5 2 2 5 3" xfId="9905"/>
    <cellStyle name="20% - Accent3 5 2 2 6" xfId="9906"/>
    <cellStyle name="20% - Accent3 5 2 2 6 2" xfId="9907"/>
    <cellStyle name="20% - Accent3 5 2 2 6 2 2" xfId="9908"/>
    <cellStyle name="20% - Accent3 5 2 2 6 3" xfId="9909"/>
    <cellStyle name="20% - Accent3 5 2 2 7" xfId="9910"/>
    <cellStyle name="20% - Accent3 5 2 2 7 2" xfId="9911"/>
    <cellStyle name="20% - Accent3 5 2 2 8" xfId="9912"/>
    <cellStyle name="20% - Accent3 5 2 3" xfId="9913"/>
    <cellStyle name="20% - Accent3 5 2 3 2" xfId="9914"/>
    <cellStyle name="20% - Accent3 5 2 3 2 2" xfId="9915"/>
    <cellStyle name="20% - Accent3 5 2 3 2 2 2" xfId="9916"/>
    <cellStyle name="20% - Accent3 5 2 3 2 2 2 2" xfId="9917"/>
    <cellStyle name="20% - Accent3 5 2 3 2 2 3" xfId="9918"/>
    <cellStyle name="20% - Accent3 5 2 3 2 3" xfId="9919"/>
    <cellStyle name="20% - Accent3 5 2 3 2 3 2" xfId="9920"/>
    <cellStyle name="20% - Accent3 5 2 3 2 3 2 2" xfId="9921"/>
    <cellStyle name="20% - Accent3 5 2 3 2 3 3" xfId="9922"/>
    <cellStyle name="20% - Accent3 5 2 3 2 4" xfId="9923"/>
    <cellStyle name="20% - Accent3 5 2 3 2 4 2" xfId="9924"/>
    <cellStyle name="20% - Accent3 5 2 3 2 5" xfId="9925"/>
    <cellStyle name="20% - Accent3 5 2 3 3" xfId="9926"/>
    <cellStyle name="20% - Accent3 5 2 3 3 2" xfId="9927"/>
    <cellStyle name="20% - Accent3 5 2 3 3 2 2" xfId="9928"/>
    <cellStyle name="20% - Accent3 5 2 3 3 3" xfId="9929"/>
    <cellStyle name="20% - Accent3 5 2 3 4" xfId="9930"/>
    <cellStyle name="20% - Accent3 5 2 3 4 2" xfId="9931"/>
    <cellStyle name="20% - Accent3 5 2 3 4 2 2" xfId="9932"/>
    <cellStyle name="20% - Accent3 5 2 3 4 3" xfId="9933"/>
    <cellStyle name="20% - Accent3 5 2 3 5" xfId="9934"/>
    <cellStyle name="20% - Accent3 5 2 3 5 2" xfId="9935"/>
    <cellStyle name="20% - Accent3 5 2 3 6" xfId="9936"/>
    <cellStyle name="20% - Accent3 5 2 4" xfId="9937"/>
    <cellStyle name="20% - Accent3 5 2 4 2" xfId="9938"/>
    <cellStyle name="20% - Accent3 5 2 4 2 2" xfId="9939"/>
    <cellStyle name="20% - Accent3 5 2 4 2 2 2" xfId="9940"/>
    <cellStyle name="20% - Accent3 5 2 4 2 3" xfId="9941"/>
    <cellStyle name="20% - Accent3 5 2 4 3" xfId="9942"/>
    <cellStyle name="20% - Accent3 5 2 4 3 2" xfId="9943"/>
    <cellStyle name="20% - Accent3 5 2 4 3 2 2" xfId="9944"/>
    <cellStyle name="20% - Accent3 5 2 4 3 3" xfId="9945"/>
    <cellStyle name="20% - Accent3 5 2 4 4" xfId="9946"/>
    <cellStyle name="20% - Accent3 5 2 4 4 2" xfId="9947"/>
    <cellStyle name="20% - Accent3 5 2 4 5" xfId="9948"/>
    <cellStyle name="20% - Accent3 5 2 5" xfId="9949"/>
    <cellStyle name="20% - Accent3 5 2 5 2" xfId="9950"/>
    <cellStyle name="20% - Accent3 5 2 5 2 2" xfId="9951"/>
    <cellStyle name="20% - Accent3 5 2 5 3" xfId="9952"/>
    <cellStyle name="20% - Accent3 5 2 6" xfId="9953"/>
    <cellStyle name="20% - Accent3 5 2 6 2" xfId="9954"/>
    <cellStyle name="20% - Accent3 5 2 6 2 2" xfId="9955"/>
    <cellStyle name="20% - Accent3 5 2 6 3" xfId="9956"/>
    <cellStyle name="20% - Accent3 5 2 7" xfId="9957"/>
    <cellStyle name="20% - Accent3 5 2 7 2" xfId="9958"/>
    <cellStyle name="20% - Accent3 5 2 7 2 2" xfId="9959"/>
    <cellStyle name="20% - Accent3 5 2 7 3" xfId="9960"/>
    <cellStyle name="20% - Accent3 5 2 8" xfId="9961"/>
    <cellStyle name="20% - Accent3 5 2 8 2" xfId="9962"/>
    <cellStyle name="20% - Accent3 5 2 9" xfId="9963"/>
    <cellStyle name="20% - Accent3 5 3" xfId="9964"/>
    <cellStyle name="20% - Accent3 5 3 2" xfId="9965"/>
    <cellStyle name="20% - Accent3 5 3 2 2" xfId="9966"/>
    <cellStyle name="20% - Accent3 5 3 2 2 2" xfId="9967"/>
    <cellStyle name="20% - Accent3 5 3 2 2 2 2" xfId="9968"/>
    <cellStyle name="20% - Accent3 5 3 2 2 2 2 2" xfId="9969"/>
    <cellStyle name="20% - Accent3 5 3 2 2 2 3" xfId="9970"/>
    <cellStyle name="20% - Accent3 5 3 2 2 3" xfId="9971"/>
    <cellStyle name="20% - Accent3 5 3 2 2 3 2" xfId="9972"/>
    <cellStyle name="20% - Accent3 5 3 2 2 3 2 2" xfId="9973"/>
    <cellStyle name="20% - Accent3 5 3 2 2 3 3" xfId="9974"/>
    <cellStyle name="20% - Accent3 5 3 2 2 4" xfId="9975"/>
    <cellStyle name="20% - Accent3 5 3 2 2 4 2" xfId="9976"/>
    <cellStyle name="20% - Accent3 5 3 2 2 5" xfId="9977"/>
    <cellStyle name="20% - Accent3 5 3 2 3" xfId="9978"/>
    <cellStyle name="20% - Accent3 5 3 2 3 2" xfId="9979"/>
    <cellStyle name="20% - Accent3 5 3 2 3 2 2" xfId="9980"/>
    <cellStyle name="20% - Accent3 5 3 2 3 3" xfId="9981"/>
    <cellStyle name="20% - Accent3 5 3 2 4" xfId="9982"/>
    <cellStyle name="20% - Accent3 5 3 2 4 2" xfId="9983"/>
    <cellStyle name="20% - Accent3 5 3 2 4 2 2" xfId="9984"/>
    <cellStyle name="20% - Accent3 5 3 2 4 3" xfId="9985"/>
    <cellStyle name="20% - Accent3 5 3 2 5" xfId="9986"/>
    <cellStyle name="20% - Accent3 5 3 2 5 2" xfId="9987"/>
    <cellStyle name="20% - Accent3 5 3 2 6" xfId="9988"/>
    <cellStyle name="20% - Accent3 5 3 3" xfId="9989"/>
    <cellStyle name="20% - Accent3 5 3 3 2" xfId="9990"/>
    <cellStyle name="20% - Accent3 5 3 3 2 2" xfId="9991"/>
    <cellStyle name="20% - Accent3 5 3 3 2 2 2" xfId="9992"/>
    <cellStyle name="20% - Accent3 5 3 3 2 3" xfId="9993"/>
    <cellStyle name="20% - Accent3 5 3 3 3" xfId="9994"/>
    <cellStyle name="20% - Accent3 5 3 3 3 2" xfId="9995"/>
    <cellStyle name="20% - Accent3 5 3 3 3 2 2" xfId="9996"/>
    <cellStyle name="20% - Accent3 5 3 3 3 3" xfId="9997"/>
    <cellStyle name="20% - Accent3 5 3 3 4" xfId="9998"/>
    <cellStyle name="20% - Accent3 5 3 3 4 2" xfId="9999"/>
    <cellStyle name="20% - Accent3 5 3 3 5" xfId="10000"/>
    <cellStyle name="20% - Accent3 5 3 4" xfId="10001"/>
    <cellStyle name="20% - Accent3 5 3 4 2" xfId="10002"/>
    <cellStyle name="20% - Accent3 5 3 4 2 2" xfId="10003"/>
    <cellStyle name="20% - Accent3 5 3 4 3" xfId="10004"/>
    <cellStyle name="20% - Accent3 5 3 5" xfId="10005"/>
    <cellStyle name="20% - Accent3 5 3 5 2" xfId="10006"/>
    <cellStyle name="20% - Accent3 5 3 5 2 2" xfId="10007"/>
    <cellStyle name="20% - Accent3 5 3 5 3" xfId="10008"/>
    <cellStyle name="20% - Accent3 5 3 6" xfId="10009"/>
    <cellStyle name="20% - Accent3 5 3 6 2" xfId="10010"/>
    <cellStyle name="20% - Accent3 5 3 6 2 2" xfId="10011"/>
    <cellStyle name="20% - Accent3 5 3 6 3" xfId="10012"/>
    <cellStyle name="20% - Accent3 5 3 7" xfId="10013"/>
    <cellStyle name="20% - Accent3 5 3 7 2" xfId="10014"/>
    <cellStyle name="20% - Accent3 5 3 8" xfId="10015"/>
    <cellStyle name="20% - Accent3 5 4" xfId="10016"/>
    <cellStyle name="20% - Accent3 5 4 2" xfId="10017"/>
    <cellStyle name="20% - Accent3 5 4 2 2" xfId="10018"/>
    <cellStyle name="20% - Accent3 5 4 2 2 2" xfId="10019"/>
    <cellStyle name="20% - Accent3 5 4 2 2 2 2" xfId="10020"/>
    <cellStyle name="20% - Accent3 5 4 2 2 3" xfId="10021"/>
    <cellStyle name="20% - Accent3 5 4 2 3" xfId="10022"/>
    <cellStyle name="20% - Accent3 5 4 2 3 2" xfId="10023"/>
    <cellStyle name="20% - Accent3 5 4 2 3 2 2" xfId="10024"/>
    <cellStyle name="20% - Accent3 5 4 2 3 3" xfId="10025"/>
    <cellStyle name="20% - Accent3 5 4 2 4" xfId="10026"/>
    <cellStyle name="20% - Accent3 5 4 2 4 2" xfId="10027"/>
    <cellStyle name="20% - Accent3 5 4 2 5" xfId="10028"/>
    <cellStyle name="20% - Accent3 5 4 3" xfId="10029"/>
    <cellStyle name="20% - Accent3 5 4 3 2" xfId="10030"/>
    <cellStyle name="20% - Accent3 5 4 3 2 2" xfId="10031"/>
    <cellStyle name="20% - Accent3 5 4 3 3" xfId="10032"/>
    <cellStyle name="20% - Accent3 5 4 4" xfId="10033"/>
    <cellStyle name="20% - Accent3 5 4 4 2" xfId="10034"/>
    <cellStyle name="20% - Accent3 5 4 4 2 2" xfId="10035"/>
    <cellStyle name="20% - Accent3 5 4 4 3" xfId="10036"/>
    <cellStyle name="20% - Accent3 5 4 5" xfId="10037"/>
    <cellStyle name="20% - Accent3 5 4 5 2" xfId="10038"/>
    <cellStyle name="20% - Accent3 5 4 6" xfId="10039"/>
    <cellStyle name="20% - Accent3 5 5" xfId="10040"/>
    <cellStyle name="20% - Accent3 5 5 2" xfId="10041"/>
    <cellStyle name="20% - Accent3 5 5 2 2" xfId="10042"/>
    <cellStyle name="20% - Accent3 5 5 2 2 2" xfId="10043"/>
    <cellStyle name="20% - Accent3 5 5 2 3" xfId="10044"/>
    <cellStyle name="20% - Accent3 5 5 3" xfId="10045"/>
    <cellStyle name="20% - Accent3 5 5 3 2" xfId="10046"/>
    <cellStyle name="20% - Accent3 5 5 3 2 2" xfId="10047"/>
    <cellStyle name="20% - Accent3 5 5 3 3" xfId="10048"/>
    <cellStyle name="20% - Accent3 5 5 4" xfId="10049"/>
    <cellStyle name="20% - Accent3 5 5 4 2" xfId="10050"/>
    <cellStyle name="20% - Accent3 5 5 5" xfId="10051"/>
    <cellStyle name="20% - Accent3 5 6" xfId="10052"/>
    <cellStyle name="20% - Accent3 5 6 2" xfId="10053"/>
    <cellStyle name="20% - Accent3 5 6 2 2" xfId="10054"/>
    <cellStyle name="20% - Accent3 5 6 3" xfId="10055"/>
    <cellStyle name="20% - Accent3 5 7" xfId="10056"/>
    <cellStyle name="20% - Accent3 5 7 2" xfId="10057"/>
    <cellStyle name="20% - Accent3 5 7 2 2" xfId="10058"/>
    <cellStyle name="20% - Accent3 5 7 3" xfId="10059"/>
    <cellStyle name="20% - Accent3 5 8" xfId="10060"/>
    <cellStyle name="20% - Accent3 5 8 2" xfId="10061"/>
    <cellStyle name="20% - Accent3 5 8 2 2" xfId="10062"/>
    <cellStyle name="20% - Accent3 5 8 3" xfId="10063"/>
    <cellStyle name="20% - Accent3 5 9" xfId="10064"/>
    <cellStyle name="20% - Accent3 5 9 2" xfId="10065"/>
    <cellStyle name="20% - Accent3 50" xfId="10066"/>
    <cellStyle name="20% - Accent3 50 2" xfId="10067"/>
    <cellStyle name="20% - Accent3 50 2 2" xfId="10068"/>
    <cellStyle name="20% - Accent3 50 3" xfId="10069"/>
    <cellStyle name="20% - Accent3 50 3 2" xfId="10070"/>
    <cellStyle name="20% - Accent3 50 4" xfId="10071"/>
    <cellStyle name="20% - Accent3 51" xfId="10072"/>
    <cellStyle name="20% - Accent3 51 2" xfId="10073"/>
    <cellStyle name="20% - Accent3 51 2 2" xfId="10074"/>
    <cellStyle name="20% - Accent3 51 3" xfId="10075"/>
    <cellStyle name="20% - Accent3 51 3 2" xfId="10076"/>
    <cellStyle name="20% - Accent3 51 4" xfId="10077"/>
    <cellStyle name="20% - Accent3 52" xfId="10078"/>
    <cellStyle name="20% - Accent3 52 2" xfId="10079"/>
    <cellStyle name="20% - Accent3 52 2 2" xfId="10080"/>
    <cellStyle name="20% - Accent3 52 3" xfId="10081"/>
    <cellStyle name="20% - Accent3 52 3 2" xfId="10082"/>
    <cellStyle name="20% - Accent3 52 4" xfId="10083"/>
    <cellStyle name="20% - Accent3 53" xfId="10084"/>
    <cellStyle name="20% - Accent3 53 2" xfId="10085"/>
    <cellStyle name="20% - Accent3 53 2 2" xfId="10086"/>
    <cellStyle name="20% - Accent3 53 3" xfId="10087"/>
    <cellStyle name="20% - Accent3 53 3 2" xfId="10088"/>
    <cellStyle name="20% - Accent3 53 4" xfId="10089"/>
    <cellStyle name="20% - Accent3 54" xfId="10090"/>
    <cellStyle name="20% - Accent3 54 2" xfId="10091"/>
    <cellStyle name="20% - Accent3 54 2 2" xfId="10092"/>
    <cellStyle name="20% - Accent3 54 3" xfId="10093"/>
    <cellStyle name="20% - Accent3 54 3 2" xfId="10094"/>
    <cellStyle name="20% - Accent3 54 4" xfId="10095"/>
    <cellStyle name="20% - Accent3 55" xfId="10096"/>
    <cellStyle name="20% - Accent3 55 2" xfId="10097"/>
    <cellStyle name="20% - Accent3 55 2 2" xfId="10098"/>
    <cellStyle name="20% - Accent3 55 3" xfId="10099"/>
    <cellStyle name="20% - Accent3 55 3 2" xfId="10100"/>
    <cellStyle name="20% - Accent3 55 4" xfId="10101"/>
    <cellStyle name="20% - Accent3 56" xfId="10102"/>
    <cellStyle name="20% - Accent3 56 2" xfId="10103"/>
    <cellStyle name="20% - Accent3 56 2 2" xfId="10104"/>
    <cellStyle name="20% - Accent3 56 3" xfId="10105"/>
    <cellStyle name="20% - Accent3 56 3 2" xfId="10106"/>
    <cellStyle name="20% - Accent3 56 4" xfId="10107"/>
    <cellStyle name="20% - Accent3 57" xfId="10108"/>
    <cellStyle name="20% - Accent3 57 2" xfId="10109"/>
    <cellStyle name="20% - Accent3 57 2 2" xfId="10110"/>
    <cellStyle name="20% - Accent3 57 3" xfId="10111"/>
    <cellStyle name="20% - Accent3 57 3 2" xfId="10112"/>
    <cellStyle name="20% - Accent3 57 4" xfId="10113"/>
    <cellStyle name="20% - Accent3 58" xfId="10114"/>
    <cellStyle name="20% - Accent3 58 2" xfId="10115"/>
    <cellStyle name="20% - Accent3 58 2 2" xfId="10116"/>
    <cellStyle name="20% - Accent3 58 3" xfId="10117"/>
    <cellStyle name="20% - Accent3 58 3 2" xfId="10118"/>
    <cellStyle name="20% - Accent3 58 4" xfId="10119"/>
    <cellStyle name="20% - Accent3 59" xfId="10120"/>
    <cellStyle name="20% - Accent3 59 2" xfId="10121"/>
    <cellStyle name="20% - Accent3 59 2 2" xfId="10122"/>
    <cellStyle name="20% - Accent3 59 3" xfId="10123"/>
    <cellStyle name="20% - Accent3 59 3 2" xfId="10124"/>
    <cellStyle name="20% - Accent3 59 4" xfId="10125"/>
    <cellStyle name="20% - Accent3 6" xfId="219"/>
    <cellStyle name="20% - Accent3 6 10" xfId="10127"/>
    <cellStyle name="20% - Accent3 6 10 2" xfId="10128"/>
    <cellStyle name="20% - Accent3 6 11" xfId="10129"/>
    <cellStyle name="20% - Accent3 6 12" xfId="10126"/>
    <cellStyle name="20% - Accent3 6 2" xfId="10130"/>
    <cellStyle name="20% - Accent3 6 2 2" xfId="10131"/>
    <cellStyle name="20% - Accent3 6 2 2 2" xfId="10132"/>
    <cellStyle name="20% - Accent3 6 2 2 2 2" xfId="10133"/>
    <cellStyle name="20% - Accent3 6 2 2 2 2 2" xfId="10134"/>
    <cellStyle name="20% - Accent3 6 2 2 2 2 2 2" xfId="10135"/>
    <cellStyle name="20% - Accent3 6 2 2 2 2 2 2 2" xfId="10136"/>
    <cellStyle name="20% - Accent3 6 2 2 2 2 2 3" xfId="10137"/>
    <cellStyle name="20% - Accent3 6 2 2 2 2 3" xfId="10138"/>
    <cellStyle name="20% - Accent3 6 2 2 2 2 3 2" xfId="10139"/>
    <cellStyle name="20% - Accent3 6 2 2 2 2 3 2 2" xfId="10140"/>
    <cellStyle name="20% - Accent3 6 2 2 2 2 3 3" xfId="10141"/>
    <cellStyle name="20% - Accent3 6 2 2 2 2 4" xfId="10142"/>
    <cellStyle name="20% - Accent3 6 2 2 2 2 4 2" xfId="10143"/>
    <cellStyle name="20% - Accent3 6 2 2 2 2 5" xfId="10144"/>
    <cellStyle name="20% - Accent3 6 2 2 2 3" xfId="10145"/>
    <cellStyle name="20% - Accent3 6 2 2 2 3 2" xfId="10146"/>
    <cellStyle name="20% - Accent3 6 2 2 2 3 2 2" xfId="10147"/>
    <cellStyle name="20% - Accent3 6 2 2 2 3 3" xfId="10148"/>
    <cellStyle name="20% - Accent3 6 2 2 2 4" xfId="10149"/>
    <cellStyle name="20% - Accent3 6 2 2 2 4 2" xfId="10150"/>
    <cellStyle name="20% - Accent3 6 2 2 2 4 2 2" xfId="10151"/>
    <cellStyle name="20% - Accent3 6 2 2 2 4 3" xfId="10152"/>
    <cellStyle name="20% - Accent3 6 2 2 2 5" xfId="10153"/>
    <cellStyle name="20% - Accent3 6 2 2 2 5 2" xfId="10154"/>
    <cellStyle name="20% - Accent3 6 2 2 2 6" xfId="10155"/>
    <cellStyle name="20% - Accent3 6 2 2 3" xfId="10156"/>
    <cellStyle name="20% - Accent3 6 2 2 3 2" xfId="10157"/>
    <cellStyle name="20% - Accent3 6 2 2 3 2 2" xfId="10158"/>
    <cellStyle name="20% - Accent3 6 2 2 3 2 2 2" xfId="10159"/>
    <cellStyle name="20% - Accent3 6 2 2 3 2 3" xfId="10160"/>
    <cellStyle name="20% - Accent3 6 2 2 3 3" xfId="10161"/>
    <cellStyle name="20% - Accent3 6 2 2 3 3 2" xfId="10162"/>
    <cellStyle name="20% - Accent3 6 2 2 3 3 2 2" xfId="10163"/>
    <cellStyle name="20% - Accent3 6 2 2 3 3 3" xfId="10164"/>
    <cellStyle name="20% - Accent3 6 2 2 3 4" xfId="10165"/>
    <cellStyle name="20% - Accent3 6 2 2 3 4 2" xfId="10166"/>
    <cellStyle name="20% - Accent3 6 2 2 3 5" xfId="10167"/>
    <cellStyle name="20% - Accent3 6 2 2 4" xfId="10168"/>
    <cellStyle name="20% - Accent3 6 2 2 4 2" xfId="10169"/>
    <cellStyle name="20% - Accent3 6 2 2 4 2 2" xfId="10170"/>
    <cellStyle name="20% - Accent3 6 2 2 4 3" xfId="10171"/>
    <cellStyle name="20% - Accent3 6 2 2 5" xfId="10172"/>
    <cellStyle name="20% - Accent3 6 2 2 5 2" xfId="10173"/>
    <cellStyle name="20% - Accent3 6 2 2 5 2 2" xfId="10174"/>
    <cellStyle name="20% - Accent3 6 2 2 5 3" xfId="10175"/>
    <cellStyle name="20% - Accent3 6 2 2 6" xfId="10176"/>
    <cellStyle name="20% - Accent3 6 2 2 6 2" xfId="10177"/>
    <cellStyle name="20% - Accent3 6 2 2 6 2 2" xfId="10178"/>
    <cellStyle name="20% - Accent3 6 2 2 6 3" xfId="10179"/>
    <cellStyle name="20% - Accent3 6 2 2 7" xfId="10180"/>
    <cellStyle name="20% - Accent3 6 2 2 7 2" xfId="10181"/>
    <cellStyle name="20% - Accent3 6 2 2 8" xfId="10182"/>
    <cellStyle name="20% - Accent3 6 2 3" xfId="10183"/>
    <cellStyle name="20% - Accent3 6 2 3 2" xfId="10184"/>
    <cellStyle name="20% - Accent3 6 2 3 2 2" xfId="10185"/>
    <cellStyle name="20% - Accent3 6 2 3 2 2 2" xfId="10186"/>
    <cellStyle name="20% - Accent3 6 2 3 2 2 2 2" xfId="10187"/>
    <cellStyle name="20% - Accent3 6 2 3 2 2 3" xfId="10188"/>
    <cellStyle name="20% - Accent3 6 2 3 2 3" xfId="10189"/>
    <cellStyle name="20% - Accent3 6 2 3 2 3 2" xfId="10190"/>
    <cellStyle name="20% - Accent3 6 2 3 2 3 2 2" xfId="10191"/>
    <cellStyle name="20% - Accent3 6 2 3 2 3 3" xfId="10192"/>
    <cellStyle name="20% - Accent3 6 2 3 2 4" xfId="10193"/>
    <cellStyle name="20% - Accent3 6 2 3 2 4 2" xfId="10194"/>
    <cellStyle name="20% - Accent3 6 2 3 2 5" xfId="10195"/>
    <cellStyle name="20% - Accent3 6 2 3 3" xfId="10196"/>
    <cellStyle name="20% - Accent3 6 2 3 3 2" xfId="10197"/>
    <cellStyle name="20% - Accent3 6 2 3 3 2 2" xfId="10198"/>
    <cellStyle name="20% - Accent3 6 2 3 3 3" xfId="10199"/>
    <cellStyle name="20% - Accent3 6 2 3 4" xfId="10200"/>
    <cellStyle name="20% - Accent3 6 2 3 4 2" xfId="10201"/>
    <cellStyle name="20% - Accent3 6 2 3 4 2 2" xfId="10202"/>
    <cellStyle name="20% - Accent3 6 2 3 4 3" xfId="10203"/>
    <cellStyle name="20% - Accent3 6 2 3 5" xfId="10204"/>
    <cellStyle name="20% - Accent3 6 2 3 5 2" xfId="10205"/>
    <cellStyle name="20% - Accent3 6 2 3 6" xfId="10206"/>
    <cellStyle name="20% - Accent3 6 2 4" xfId="10207"/>
    <cellStyle name="20% - Accent3 6 2 4 2" xfId="10208"/>
    <cellStyle name="20% - Accent3 6 2 4 2 2" xfId="10209"/>
    <cellStyle name="20% - Accent3 6 2 4 2 2 2" xfId="10210"/>
    <cellStyle name="20% - Accent3 6 2 4 2 3" xfId="10211"/>
    <cellStyle name="20% - Accent3 6 2 4 3" xfId="10212"/>
    <cellStyle name="20% - Accent3 6 2 4 3 2" xfId="10213"/>
    <cellStyle name="20% - Accent3 6 2 4 3 2 2" xfId="10214"/>
    <cellStyle name="20% - Accent3 6 2 4 3 3" xfId="10215"/>
    <cellStyle name="20% - Accent3 6 2 4 4" xfId="10216"/>
    <cellStyle name="20% - Accent3 6 2 4 4 2" xfId="10217"/>
    <cellStyle name="20% - Accent3 6 2 4 5" xfId="10218"/>
    <cellStyle name="20% - Accent3 6 2 5" xfId="10219"/>
    <cellStyle name="20% - Accent3 6 2 5 2" xfId="10220"/>
    <cellStyle name="20% - Accent3 6 2 5 2 2" xfId="10221"/>
    <cellStyle name="20% - Accent3 6 2 5 3" xfId="10222"/>
    <cellStyle name="20% - Accent3 6 2 6" xfId="10223"/>
    <cellStyle name="20% - Accent3 6 2 6 2" xfId="10224"/>
    <cellStyle name="20% - Accent3 6 2 6 2 2" xfId="10225"/>
    <cellStyle name="20% - Accent3 6 2 6 3" xfId="10226"/>
    <cellStyle name="20% - Accent3 6 2 7" xfId="10227"/>
    <cellStyle name="20% - Accent3 6 2 7 2" xfId="10228"/>
    <cellStyle name="20% - Accent3 6 2 7 2 2" xfId="10229"/>
    <cellStyle name="20% - Accent3 6 2 7 3" xfId="10230"/>
    <cellStyle name="20% - Accent3 6 2 8" xfId="10231"/>
    <cellStyle name="20% - Accent3 6 2 8 2" xfId="10232"/>
    <cellStyle name="20% - Accent3 6 2 9" xfId="10233"/>
    <cellStyle name="20% - Accent3 6 3" xfId="10234"/>
    <cellStyle name="20% - Accent3 6 3 2" xfId="10235"/>
    <cellStyle name="20% - Accent3 6 3 2 2" xfId="10236"/>
    <cellStyle name="20% - Accent3 6 3 2 2 2" xfId="10237"/>
    <cellStyle name="20% - Accent3 6 3 2 2 2 2" xfId="10238"/>
    <cellStyle name="20% - Accent3 6 3 2 2 2 2 2" xfId="10239"/>
    <cellStyle name="20% - Accent3 6 3 2 2 2 3" xfId="10240"/>
    <cellStyle name="20% - Accent3 6 3 2 2 3" xfId="10241"/>
    <cellStyle name="20% - Accent3 6 3 2 2 3 2" xfId="10242"/>
    <cellStyle name="20% - Accent3 6 3 2 2 3 2 2" xfId="10243"/>
    <cellStyle name="20% - Accent3 6 3 2 2 3 3" xfId="10244"/>
    <cellStyle name="20% - Accent3 6 3 2 2 4" xfId="10245"/>
    <cellStyle name="20% - Accent3 6 3 2 2 4 2" xfId="10246"/>
    <cellStyle name="20% - Accent3 6 3 2 2 5" xfId="10247"/>
    <cellStyle name="20% - Accent3 6 3 2 3" xfId="10248"/>
    <cellStyle name="20% - Accent3 6 3 2 3 2" xfId="10249"/>
    <cellStyle name="20% - Accent3 6 3 2 3 2 2" xfId="10250"/>
    <cellStyle name="20% - Accent3 6 3 2 3 3" xfId="10251"/>
    <cellStyle name="20% - Accent3 6 3 2 4" xfId="10252"/>
    <cellStyle name="20% - Accent3 6 3 2 4 2" xfId="10253"/>
    <cellStyle name="20% - Accent3 6 3 2 4 2 2" xfId="10254"/>
    <cellStyle name="20% - Accent3 6 3 2 4 3" xfId="10255"/>
    <cellStyle name="20% - Accent3 6 3 2 5" xfId="10256"/>
    <cellStyle name="20% - Accent3 6 3 2 5 2" xfId="10257"/>
    <cellStyle name="20% - Accent3 6 3 2 6" xfId="10258"/>
    <cellStyle name="20% - Accent3 6 3 3" xfId="10259"/>
    <cellStyle name="20% - Accent3 6 3 3 2" xfId="10260"/>
    <cellStyle name="20% - Accent3 6 3 3 2 2" xfId="10261"/>
    <cellStyle name="20% - Accent3 6 3 3 2 2 2" xfId="10262"/>
    <cellStyle name="20% - Accent3 6 3 3 2 3" xfId="10263"/>
    <cellStyle name="20% - Accent3 6 3 3 3" xfId="10264"/>
    <cellStyle name="20% - Accent3 6 3 3 3 2" xfId="10265"/>
    <cellStyle name="20% - Accent3 6 3 3 3 2 2" xfId="10266"/>
    <cellStyle name="20% - Accent3 6 3 3 3 3" xfId="10267"/>
    <cellStyle name="20% - Accent3 6 3 3 4" xfId="10268"/>
    <cellStyle name="20% - Accent3 6 3 3 4 2" xfId="10269"/>
    <cellStyle name="20% - Accent3 6 3 3 5" xfId="10270"/>
    <cellStyle name="20% - Accent3 6 3 4" xfId="10271"/>
    <cellStyle name="20% - Accent3 6 3 4 2" xfId="10272"/>
    <cellStyle name="20% - Accent3 6 3 4 2 2" xfId="10273"/>
    <cellStyle name="20% - Accent3 6 3 4 3" xfId="10274"/>
    <cellStyle name="20% - Accent3 6 3 5" xfId="10275"/>
    <cellStyle name="20% - Accent3 6 3 5 2" xfId="10276"/>
    <cellStyle name="20% - Accent3 6 3 5 2 2" xfId="10277"/>
    <cellStyle name="20% - Accent3 6 3 5 3" xfId="10278"/>
    <cellStyle name="20% - Accent3 6 3 6" xfId="10279"/>
    <cellStyle name="20% - Accent3 6 3 6 2" xfId="10280"/>
    <cellStyle name="20% - Accent3 6 3 6 2 2" xfId="10281"/>
    <cellStyle name="20% - Accent3 6 3 6 3" xfId="10282"/>
    <cellStyle name="20% - Accent3 6 3 7" xfId="10283"/>
    <cellStyle name="20% - Accent3 6 3 7 2" xfId="10284"/>
    <cellStyle name="20% - Accent3 6 3 8" xfId="10285"/>
    <cellStyle name="20% - Accent3 6 4" xfId="10286"/>
    <cellStyle name="20% - Accent3 6 4 2" xfId="10287"/>
    <cellStyle name="20% - Accent3 6 4 2 2" xfId="10288"/>
    <cellStyle name="20% - Accent3 6 4 2 2 2" xfId="10289"/>
    <cellStyle name="20% - Accent3 6 4 2 2 2 2" xfId="10290"/>
    <cellStyle name="20% - Accent3 6 4 2 2 3" xfId="10291"/>
    <cellStyle name="20% - Accent3 6 4 2 3" xfId="10292"/>
    <cellStyle name="20% - Accent3 6 4 2 3 2" xfId="10293"/>
    <cellStyle name="20% - Accent3 6 4 2 3 2 2" xfId="10294"/>
    <cellStyle name="20% - Accent3 6 4 2 3 3" xfId="10295"/>
    <cellStyle name="20% - Accent3 6 4 2 4" xfId="10296"/>
    <cellStyle name="20% - Accent3 6 4 2 4 2" xfId="10297"/>
    <cellStyle name="20% - Accent3 6 4 2 5" xfId="10298"/>
    <cellStyle name="20% - Accent3 6 4 3" xfId="10299"/>
    <cellStyle name="20% - Accent3 6 4 3 2" xfId="10300"/>
    <cellStyle name="20% - Accent3 6 4 3 2 2" xfId="10301"/>
    <cellStyle name="20% - Accent3 6 4 3 3" xfId="10302"/>
    <cellStyle name="20% - Accent3 6 4 4" xfId="10303"/>
    <cellStyle name="20% - Accent3 6 4 4 2" xfId="10304"/>
    <cellStyle name="20% - Accent3 6 4 4 2 2" xfId="10305"/>
    <cellStyle name="20% - Accent3 6 4 4 3" xfId="10306"/>
    <cellStyle name="20% - Accent3 6 4 5" xfId="10307"/>
    <cellStyle name="20% - Accent3 6 4 5 2" xfId="10308"/>
    <cellStyle name="20% - Accent3 6 4 6" xfId="10309"/>
    <cellStyle name="20% - Accent3 6 5" xfId="10310"/>
    <cellStyle name="20% - Accent3 6 5 2" xfId="10311"/>
    <cellStyle name="20% - Accent3 6 5 2 2" xfId="10312"/>
    <cellStyle name="20% - Accent3 6 5 2 2 2" xfId="10313"/>
    <cellStyle name="20% - Accent3 6 5 2 3" xfId="10314"/>
    <cellStyle name="20% - Accent3 6 5 3" xfId="10315"/>
    <cellStyle name="20% - Accent3 6 5 3 2" xfId="10316"/>
    <cellStyle name="20% - Accent3 6 5 3 2 2" xfId="10317"/>
    <cellStyle name="20% - Accent3 6 5 3 3" xfId="10318"/>
    <cellStyle name="20% - Accent3 6 5 4" xfId="10319"/>
    <cellStyle name="20% - Accent3 6 5 4 2" xfId="10320"/>
    <cellStyle name="20% - Accent3 6 5 5" xfId="10321"/>
    <cellStyle name="20% - Accent3 6 6" xfId="10322"/>
    <cellStyle name="20% - Accent3 6 6 2" xfId="10323"/>
    <cellStyle name="20% - Accent3 6 6 2 2" xfId="10324"/>
    <cellStyle name="20% - Accent3 6 6 3" xfId="10325"/>
    <cellStyle name="20% - Accent3 6 7" xfId="10326"/>
    <cellStyle name="20% - Accent3 6 7 2" xfId="10327"/>
    <cellStyle name="20% - Accent3 6 7 2 2" xfId="10328"/>
    <cellStyle name="20% - Accent3 6 7 3" xfId="10329"/>
    <cellStyle name="20% - Accent3 6 8" xfId="10330"/>
    <cellStyle name="20% - Accent3 6 8 2" xfId="10331"/>
    <cellStyle name="20% - Accent3 6 8 2 2" xfId="10332"/>
    <cellStyle name="20% - Accent3 6 8 3" xfId="10333"/>
    <cellStyle name="20% - Accent3 6 9" xfId="10334"/>
    <cellStyle name="20% - Accent3 6 9 2" xfId="10335"/>
    <cellStyle name="20% - Accent3 60" xfId="10336"/>
    <cellStyle name="20% - Accent3 60 2" xfId="10337"/>
    <cellStyle name="20% - Accent3 60 2 2" xfId="10338"/>
    <cellStyle name="20% - Accent3 60 3" xfId="10339"/>
    <cellStyle name="20% - Accent3 60 3 2" xfId="10340"/>
    <cellStyle name="20% - Accent3 60 4" xfId="10341"/>
    <cellStyle name="20% - Accent3 61" xfId="10342"/>
    <cellStyle name="20% - Accent3 61 2" xfId="10343"/>
    <cellStyle name="20% - Accent3 61 2 2" xfId="10344"/>
    <cellStyle name="20% - Accent3 61 3" xfId="10345"/>
    <cellStyle name="20% - Accent3 61 3 2" xfId="10346"/>
    <cellStyle name="20% - Accent3 61 4" xfId="10347"/>
    <cellStyle name="20% - Accent3 62" xfId="10348"/>
    <cellStyle name="20% - Accent3 62 2" xfId="10349"/>
    <cellStyle name="20% - Accent3 62 2 2" xfId="10350"/>
    <cellStyle name="20% - Accent3 62 3" xfId="10351"/>
    <cellStyle name="20% - Accent3 62 3 2" xfId="10352"/>
    <cellStyle name="20% - Accent3 62 4" xfId="10353"/>
    <cellStyle name="20% - Accent3 63" xfId="10354"/>
    <cellStyle name="20% - Accent3 63 2" xfId="10355"/>
    <cellStyle name="20% - Accent3 63 2 2" xfId="10356"/>
    <cellStyle name="20% - Accent3 63 3" xfId="10357"/>
    <cellStyle name="20% - Accent3 63 3 2" xfId="10358"/>
    <cellStyle name="20% - Accent3 63 4" xfId="10359"/>
    <cellStyle name="20% - Accent3 64" xfId="10360"/>
    <cellStyle name="20% - Accent3 64 2" xfId="10361"/>
    <cellStyle name="20% - Accent3 64 2 2" xfId="10362"/>
    <cellStyle name="20% - Accent3 64 3" xfId="10363"/>
    <cellStyle name="20% - Accent3 64 3 2" xfId="10364"/>
    <cellStyle name="20% - Accent3 64 4" xfId="10365"/>
    <cellStyle name="20% - Accent3 65" xfId="10366"/>
    <cellStyle name="20% - Accent3 65 2" xfId="10367"/>
    <cellStyle name="20% - Accent3 65 2 2" xfId="10368"/>
    <cellStyle name="20% - Accent3 65 3" xfId="10369"/>
    <cellStyle name="20% - Accent3 65 3 2" xfId="10370"/>
    <cellStyle name="20% - Accent3 65 4" xfId="10371"/>
    <cellStyle name="20% - Accent3 66" xfId="10372"/>
    <cellStyle name="20% - Accent3 66 2" xfId="10373"/>
    <cellStyle name="20% - Accent3 66 2 2" xfId="10374"/>
    <cellStyle name="20% - Accent3 66 3" xfId="10375"/>
    <cellStyle name="20% - Accent3 66 3 2" xfId="10376"/>
    <cellStyle name="20% - Accent3 66 4" xfId="10377"/>
    <cellStyle name="20% - Accent3 67" xfId="10378"/>
    <cellStyle name="20% - Accent3 67 2" xfId="10379"/>
    <cellStyle name="20% - Accent3 67 2 2" xfId="10380"/>
    <cellStyle name="20% - Accent3 67 3" xfId="10381"/>
    <cellStyle name="20% - Accent3 67 3 2" xfId="10382"/>
    <cellStyle name="20% - Accent3 67 4" xfId="10383"/>
    <cellStyle name="20% - Accent3 68" xfId="10384"/>
    <cellStyle name="20% - Accent3 68 2" xfId="10385"/>
    <cellStyle name="20% - Accent3 68 2 2" xfId="10386"/>
    <cellStyle name="20% - Accent3 68 3" xfId="10387"/>
    <cellStyle name="20% - Accent3 68 3 2" xfId="10388"/>
    <cellStyle name="20% - Accent3 68 4" xfId="10389"/>
    <cellStyle name="20% - Accent3 69" xfId="10390"/>
    <cellStyle name="20% - Accent3 69 2" xfId="10391"/>
    <cellStyle name="20% - Accent3 69 2 2" xfId="10392"/>
    <cellStyle name="20% - Accent3 69 3" xfId="10393"/>
    <cellStyle name="20% - Accent3 69 3 2" xfId="10394"/>
    <cellStyle name="20% - Accent3 69 4" xfId="10395"/>
    <cellStyle name="20% - Accent3 7" xfId="10396"/>
    <cellStyle name="20% - Accent3 7 10" xfId="10397"/>
    <cellStyle name="20% - Accent3 7 10 2" xfId="10398"/>
    <cellStyle name="20% - Accent3 7 11" xfId="10399"/>
    <cellStyle name="20% - Accent3 7 2" xfId="10400"/>
    <cellStyle name="20% - Accent3 7 2 2" xfId="10401"/>
    <cellStyle name="20% - Accent3 7 2 2 2" xfId="10402"/>
    <cellStyle name="20% - Accent3 7 2 2 2 2" xfId="10403"/>
    <cellStyle name="20% - Accent3 7 2 2 2 2 2" xfId="10404"/>
    <cellStyle name="20% - Accent3 7 2 2 2 2 2 2" xfId="10405"/>
    <cellStyle name="20% - Accent3 7 2 2 2 2 2 2 2" xfId="10406"/>
    <cellStyle name="20% - Accent3 7 2 2 2 2 2 3" xfId="10407"/>
    <cellStyle name="20% - Accent3 7 2 2 2 2 3" xfId="10408"/>
    <cellStyle name="20% - Accent3 7 2 2 2 2 3 2" xfId="10409"/>
    <cellStyle name="20% - Accent3 7 2 2 2 2 3 2 2" xfId="10410"/>
    <cellStyle name="20% - Accent3 7 2 2 2 2 3 3" xfId="10411"/>
    <cellStyle name="20% - Accent3 7 2 2 2 2 4" xfId="10412"/>
    <cellStyle name="20% - Accent3 7 2 2 2 2 4 2" xfId="10413"/>
    <cellStyle name="20% - Accent3 7 2 2 2 2 5" xfId="10414"/>
    <cellStyle name="20% - Accent3 7 2 2 2 3" xfId="10415"/>
    <cellStyle name="20% - Accent3 7 2 2 2 3 2" xfId="10416"/>
    <cellStyle name="20% - Accent3 7 2 2 2 3 2 2" xfId="10417"/>
    <cellStyle name="20% - Accent3 7 2 2 2 3 3" xfId="10418"/>
    <cellStyle name="20% - Accent3 7 2 2 2 4" xfId="10419"/>
    <cellStyle name="20% - Accent3 7 2 2 2 4 2" xfId="10420"/>
    <cellStyle name="20% - Accent3 7 2 2 2 4 2 2" xfId="10421"/>
    <cellStyle name="20% - Accent3 7 2 2 2 4 3" xfId="10422"/>
    <cellStyle name="20% - Accent3 7 2 2 2 5" xfId="10423"/>
    <cellStyle name="20% - Accent3 7 2 2 2 5 2" xfId="10424"/>
    <cellStyle name="20% - Accent3 7 2 2 2 6" xfId="10425"/>
    <cellStyle name="20% - Accent3 7 2 2 3" xfId="10426"/>
    <cellStyle name="20% - Accent3 7 2 2 3 2" xfId="10427"/>
    <cellStyle name="20% - Accent3 7 2 2 3 2 2" xfId="10428"/>
    <cellStyle name="20% - Accent3 7 2 2 3 2 2 2" xfId="10429"/>
    <cellStyle name="20% - Accent3 7 2 2 3 2 3" xfId="10430"/>
    <cellStyle name="20% - Accent3 7 2 2 3 3" xfId="10431"/>
    <cellStyle name="20% - Accent3 7 2 2 3 3 2" xfId="10432"/>
    <cellStyle name="20% - Accent3 7 2 2 3 3 2 2" xfId="10433"/>
    <cellStyle name="20% - Accent3 7 2 2 3 3 3" xfId="10434"/>
    <cellStyle name="20% - Accent3 7 2 2 3 4" xfId="10435"/>
    <cellStyle name="20% - Accent3 7 2 2 3 4 2" xfId="10436"/>
    <cellStyle name="20% - Accent3 7 2 2 3 5" xfId="10437"/>
    <cellStyle name="20% - Accent3 7 2 2 4" xfId="10438"/>
    <cellStyle name="20% - Accent3 7 2 2 4 2" xfId="10439"/>
    <cellStyle name="20% - Accent3 7 2 2 4 2 2" xfId="10440"/>
    <cellStyle name="20% - Accent3 7 2 2 4 3" xfId="10441"/>
    <cellStyle name="20% - Accent3 7 2 2 5" xfId="10442"/>
    <cellStyle name="20% - Accent3 7 2 2 5 2" xfId="10443"/>
    <cellStyle name="20% - Accent3 7 2 2 5 2 2" xfId="10444"/>
    <cellStyle name="20% - Accent3 7 2 2 5 3" xfId="10445"/>
    <cellStyle name="20% - Accent3 7 2 2 6" xfId="10446"/>
    <cellStyle name="20% - Accent3 7 2 2 6 2" xfId="10447"/>
    <cellStyle name="20% - Accent3 7 2 2 6 2 2" xfId="10448"/>
    <cellStyle name="20% - Accent3 7 2 2 6 3" xfId="10449"/>
    <cellStyle name="20% - Accent3 7 2 2 7" xfId="10450"/>
    <cellStyle name="20% - Accent3 7 2 2 7 2" xfId="10451"/>
    <cellStyle name="20% - Accent3 7 2 2 8" xfId="10452"/>
    <cellStyle name="20% - Accent3 7 2 3" xfId="10453"/>
    <cellStyle name="20% - Accent3 7 2 3 2" xfId="10454"/>
    <cellStyle name="20% - Accent3 7 2 3 2 2" xfId="10455"/>
    <cellStyle name="20% - Accent3 7 2 3 2 2 2" xfId="10456"/>
    <cellStyle name="20% - Accent3 7 2 3 2 2 2 2" xfId="10457"/>
    <cellStyle name="20% - Accent3 7 2 3 2 2 3" xfId="10458"/>
    <cellStyle name="20% - Accent3 7 2 3 2 3" xfId="10459"/>
    <cellStyle name="20% - Accent3 7 2 3 2 3 2" xfId="10460"/>
    <cellStyle name="20% - Accent3 7 2 3 2 3 2 2" xfId="10461"/>
    <cellStyle name="20% - Accent3 7 2 3 2 3 3" xfId="10462"/>
    <cellStyle name="20% - Accent3 7 2 3 2 4" xfId="10463"/>
    <cellStyle name="20% - Accent3 7 2 3 2 4 2" xfId="10464"/>
    <cellStyle name="20% - Accent3 7 2 3 2 5" xfId="10465"/>
    <cellStyle name="20% - Accent3 7 2 3 3" xfId="10466"/>
    <cellStyle name="20% - Accent3 7 2 3 3 2" xfId="10467"/>
    <cellStyle name="20% - Accent3 7 2 3 3 2 2" xfId="10468"/>
    <cellStyle name="20% - Accent3 7 2 3 3 3" xfId="10469"/>
    <cellStyle name="20% - Accent3 7 2 3 4" xfId="10470"/>
    <cellStyle name="20% - Accent3 7 2 3 4 2" xfId="10471"/>
    <cellStyle name="20% - Accent3 7 2 3 4 2 2" xfId="10472"/>
    <cellStyle name="20% - Accent3 7 2 3 4 3" xfId="10473"/>
    <cellStyle name="20% - Accent3 7 2 3 5" xfId="10474"/>
    <cellStyle name="20% - Accent3 7 2 3 5 2" xfId="10475"/>
    <cellStyle name="20% - Accent3 7 2 3 6" xfId="10476"/>
    <cellStyle name="20% - Accent3 7 2 4" xfId="10477"/>
    <cellStyle name="20% - Accent3 7 2 4 2" xfId="10478"/>
    <cellStyle name="20% - Accent3 7 2 4 2 2" xfId="10479"/>
    <cellStyle name="20% - Accent3 7 2 4 2 2 2" xfId="10480"/>
    <cellStyle name="20% - Accent3 7 2 4 2 3" xfId="10481"/>
    <cellStyle name="20% - Accent3 7 2 4 3" xfId="10482"/>
    <cellStyle name="20% - Accent3 7 2 4 3 2" xfId="10483"/>
    <cellStyle name="20% - Accent3 7 2 4 3 2 2" xfId="10484"/>
    <cellStyle name="20% - Accent3 7 2 4 3 3" xfId="10485"/>
    <cellStyle name="20% - Accent3 7 2 4 4" xfId="10486"/>
    <cellStyle name="20% - Accent3 7 2 4 4 2" xfId="10487"/>
    <cellStyle name="20% - Accent3 7 2 4 5" xfId="10488"/>
    <cellStyle name="20% - Accent3 7 2 5" xfId="10489"/>
    <cellStyle name="20% - Accent3 7 2 5 2" xfId="10490"/>
    <cellStyle name="20% - Accent3 7 2 5 2 2" xfId="10491"/>
    <cellStyle name="20% - Accent3 7 2 5 3" xfId="10492"/>
    <cellStyle name="20% - Accent3 7 2 6" xfId="10493"/>
    <cellStyle name="20% - Accent3 7 2 6 2" xfId="10494"/>
    <cellStyle name="20% - Accent3 7 2 6 2 2" xfId="10495"/>
    <cellStyle name="20% - Accent3 7 2 6 3" xfId="10496"/>
    <cellStyle name="20% - Accent3 7 2 7" xfId="10497"/>
    <cellStyle name="20% - Accent3 7 2 7 2" xfId="10498"/>
    <cellStyle name="20% - Accent3 7 2 7 2 2" xfId="10499"/>
    <cellStyle name="20% - Accent3 7 2 7 3" xfId="10500"/>
    <cellStyle name="20% - Accent3 7 2 8" xfId="10501"/>
    <cellStyle name="20% - Accent3 7 2 8 2" xfId="10502"/>
    <cellStyle name="20% - Accent3 7 2 9" xfId="10503"/>
    <cellStyle name="20% - Accent3 7 3" xfId="10504"/>
    <cellStyle name="20% - Accent3 7 3 2" xfId="10505"/>
    <cellStyle name="20% - Accent3 7 3 2 2" xfId="10506"/>
    <cellStyle name="20% - Accent3 7 3 2 2 2" xfId="10507"/>
    <cellStyle name="20% - Accent3 7 3 2 2 2 2" xfId="10508"/>
    <cellStyle name="20% - Accent3 7 3 2 2 2 2 2" xfId="10509"/>
    <cellStyle name="20% - Accent3 7 3 2 2 2 3" xfId="10510"/>
    <cellStyle name="20% - Accent3 7 3 2 2 3" xfId="10511"/>
    <cellStyle name="20% - Accent3 7 3 2 2 3 2" xfId="10512"/>
    <cellStyle name="20% - Accent3 7 3 2 2 3 2 2" xfId="10513"/>
    <cellStyle name="20% - Accent3 7 3 2 2 3 3" xfId="10514"/>
    <cellStyle name="20% - Accent3 7 3 2 2 4" xfId="10515"/>
    <cellStyle name="20% - Accent3 7 3 2 2 4 2" xfId="10516"/>
    <cellStyle name="20% - Accent3 7 3 2 2 5" xfId="10517"/>
    <cellStyle name="20% - Accent3 7 3 2 3" xfId="10518"/>
    <cellStyle name="20% - Accent3 7 3 2 3 2" xfId="10519"/>
    <cellStyle name="20% - Accent3 7 3 2 3 2 2" xfId="10520"/>
    <cellStyle name="20% - Accent3 7 3 2 3 3" xfId="10521"/>
    <cellStyle name="20% - Accent3 7 3 2 4" xfId="10522"/>
    <cellStyle name="20% - Accent3 7 3 2 4 2" xfId="10523"/>
    <cellStyle name="20% - Accent3 7 3 2 4 2 2" xfId="10524"/>
    <cellStyle name="20% - Accent3 7 3 2 4 3" xfId="10525"/>
    <cellStyle name="20% - Accent3 7 3 2 5" xfId="10526"/>
    <cellStyle name="20% - Accent3 7 3 2 5 2" xfId="10527"/>
    <cellStyle name="20% - Accent3 7 3 2 6" xfId="10528"/>
    <cellStyle name="20% - Accent3 7 3 3" xfId="10529"/>
    <cellStyle name="20% - Accent3 7 3 3 2" xfId="10530"/>
    <cellStyle name="20% - Accent3 7 3 3 2 2" xfId="10531"/>
    <cellStyle name="20% - Accent3 7 3 3 2 2 2" xfId="10532"/>
    <cellStyle name="20% - Accent3 7 3 3 2 3" xfId="10533"/>
    <cellStyle name="20% - Accent3 7 3 3 3" xfId="10534"/>
    <cellStyle name="20% - Accent3 7 3 3 3 2" xfId="10535"/>
    <cellStyle name="20% - Accent3 7 3 3 3 2 2" xfId="10536"/>
    <cellStyle name="20% - Accent3 7 3 3 3 3" xfId="10537"/>
    <cellStyle name="20% - Accent3 7 3 3 4" xfId="10538"/>
    <cellStyle name="20% - Accent3 7 3 3 4 2" xfId="10539"/>
    <cellStyle name="20% - Accent3 7 3 3 5" xfId="10540"/>
    <cellStyle name="20% - Accent3 7 3 4" xfId="10541"/>
    <cellStyle name="20% - Accent3 7 3 4 2" xfId="10542"/>
    <cellStyle name="20% - Accent3 7 3 4 2 2" xfId="10543"/>
    <cellStyle name="20% - Accent3 7 3 4 3" xfId="10544"/>
    <cellStyle name="20% - Accent3 7 3 5" xfId="10545"/>
    <cellStyle name="20% - Accent3 7 3 5 2" xfId="10546"/>
    <cellStyle name="20% - Accent3 7 3 5 2 2" xfId="10547"/>
    <cellStyle name="20% - Accent3 7 3 5 3" xfId="10548"/>
    <cellStyle name="20% - Accent3 7 3 6" xfId="10549"/>
    <cellStyle name="20% - Accent3 7 3 6 2" xfId="10550"/>
    <cellStyle name="20% - Accent3 7 3 6 2 2" xfId="10551"/>
    <cellStyle name="20% - Accent3 7 3 6 3" xfId="10552"/>
    <cellStyle name="20% - Accent3 7 3 7" xfId="10553"/>
    <cellStyle name="20% - Accent3 7 3 7 2" xfId="10554"/>
    <cellStyle name="20% - Accent3 7 3 8" xfId="10555"/>
    <cellStyle name="20% - Accent3 7 4" xfId="10556"/>
    <cellStyle name="20% - Accent3 7 4 2" xfId="10557"/>
    <cellStyle name="20% - Accent3 7 4 2 2" xfId="10558"/>
    <cellStyle name="20% - Accent3 7 4 2 2 2" xfId="10559"/>
    <cellStyle name="20% - Accent3 7 4 2 2 2 2" xfId="10560"/>
    <cellStyle name="20% - Accent3 7 4 2 2 3" xfId="10561"/>
    <cellStyle name="20% - Accent3 7 4 2 3" xfId="10562"/>
    <cellStyle name="20% - Accent3 7 4 2 3 2" xfId="10563"/>
    <cellStyle name="20% - Accent3 7 4 2 3 2 2" xfId="10564"/>
    <cellStyle name="20% - Accent3 7 4 2 3 3" xfId="10565"/>
    <cellStyle name="20% - Accent3 7 4 2 4" xfId="10566"/>
    <cellStyle name="20% - Accent3 7 4 2 4 2" xfId="10567"/>
    <cellStyle name="20% - Accent3 7 4 2 5" xfId="10568"/>
    <cellStyle name="20% - Accent3 7 4 3" xfId="10569"/>
    <cellStyle name="20% - Accent3 7 4 3 2" xfId="10570"/>
    <cellStyle name="20% - Accent3 7 4 3 2 2" xfId="10571"/>
    <cellStyle name="20% - Accent3 7 4 3 3" xfId="10572"/>
    <cellStyle name="20% - Accent3 7 4 4" xfId="10573"/>
    <cellStyle name="20% - Accent3 7 4 4 2" xfId="10574"/>
    <cellStyle name="20% - Accent3 7 4 4 2 2" xfId="10575"/>
    <cellStyle name="20% - Accent3 7 4 4 3" xfId="10576"/>
    <cellStyle name="20% - Accent3 7 4 5" xfId="10577"/>
    <cellStyle name="20% - Accent3 7 4 5 2" xfId="10578"/>
    <cellStyle name="20% - Accent3 7 4 6" xfId="10579"/>
    <cellStyle name="20% - Accent3 7 5" xfId="10580"/>
    <cellStyle name="20% - Accent3 7 5 2" xfId="10581"/>
    <cellStyle name="20% - Accent3 7 5 2 2" xfId="10582"/>
    <cellStyle name="20% - Accent3 7 5 2 2 2" xfId="10583"/>
    <cellStyle name="20% - Accent3 7 5 2 3" xfId="10584"/>
    <cellStyle name="20% - Accent3 7 5 3" xfId="10585"/>
    <cellStyle name="20% - Accent3 7 5 3 2" xfId="10586"/>
    <cellStyle name="20% - Accent3 7 5 3 2 2" xfId="10587"/>
    <cellStyle name="20% - Accent3 7 5 3 3" xfId="10588"/>
    <cellStyle name="20% - Accent3 7 5 4" xfId="10589"/>
    <cellStyle name="20% - Accent3 7 5 4 2" xfId="10590"/>
    <cellStyle name="20% - Accent3 7 5 5" xfId="10591"/>
    <cellStyle name="20% - Accent3 7 6" xfId="10592"/>
    <cellStyle name="20% - Accent3 7 6 2" xfId="10593"/>
    <cellStyle name="20% - Accent3 7 6 2 2" xfId="10594"/>
    <cellStyle name="20% - Accent3 7 6 3" xfId="10595"/>
    <cellStyle name="20% - Accent3 7 7" xfId="10596"/>
    <cellStyle name="20% - Accent3 7 7 2" xfId="10597"/>
    <cellStyle name="20% - Accent3 7 7 2 2" xfId="10598"/>
    <cellStyle name="20% - Accent3 7 7 3" xfId="10599"/>
    <cellStyle name="20% - Accent3 7 8" xfId="10600"/>
    <cellStyle name="20% - Accent3 7 8 2" xfId="10601"/>
    <cellStyle name="20% - Accent3 7 8 2 2" xfId="10602"/>
    <cellStyle name="20% - Accent3 7 8 3" xfId="10603"/>
    <cellStyle name="20% - Accent3 7 9" xfId="10604"/>
    <cellStyle name="20% - Accent3 7 9 2" xfId="10605"/>
    <cellStyle name="20% - Accent3 70" xfId="10606"/>
    <cellStyle name="20% - Accent3 70 2" xfId="10607"/>
    <cellStyle name="20% - Accent3 70 2 2" xfId="10608"/>
    <cellStyle name="20% - Accent3 70 3" xfId="10609"/>
    <cellStyle name="20% - Accent3 70 3 2" xfId="10610"/>
    <cellStyle name="20% - Accent3 70 4" xfId="10611"/>
    <cellStyle name="20% - Accent3 71" xfId="10612"/>
    <cellStyle name="20% - Accent3 71 2" xfId="10613"/>
    <cellStyle name="20% - Accent3 71 2 2" xfId="10614"/>
    <cellStyle name="20% - Accent3 71 3" xfId="10615"/>
    <cellStyle name="20% - Accent3 71 3 2" xfId="10616"/>
    <cellStyle name="20% - Accent3 71 4" xfId="10617"/>
    <cellStyle name="20% - Accent3 72" xfId="10618"/>
    <cellStyle name="20% - Accent3 72 2" xfId="10619"/>
    <cellStyle name="20% - Accent3 72 2 2" xfId="10620"/>
    <cellStyle name="20% - Accent3 72 3" xfId="10621"/>
    <cellStyle name="20% - Accent3 72 3 2" xfId="10622"/>
    <cellStyle name="20% - Accent3 72 4" xfId="10623"/>
    <cellStyle name="20% - Accent3 73" xfId="10624"/>
    <cellStyle name="20% - Accent3 73 2" xfId="10625"/>
    <cellStyle name="20% - Accent3 73 2 2" xfId="10626"/>
    <cellStyle name="20% - Accent3 73 3" xfId="10627"/>
    <cellStyle name="20% - Accent3 73 3 2" xfId="10628"/>
    <cellStyle name="20% - Accent3 73 4" xfId="10629"/>
    <cellStyle name="20% - Accent3 74" xfId="10630"/>
    <cellStyle name="20% - Accent3 74 2" xfId="10631"/>
    <cellStyle name="20% - Accent3 74 2 2" xfId="10632"/>
    <cellStyle name="20% - Accent3 74 3" xfId="10633"/>
    <cellStyle name="20% - Accent3 74 3 2" xfId="10634"/>
    <cellStyle name="20% - Accent3 74 4" xfId="10635"/>
    <cellStyle name="20% - Accent3 75" xfId="10636"/>
    <cellStyle name="20% - Accent3 75 2" xfId="10637"/>
    <cellStyle name="20% - Accent3 75 2 2" xfId="10638"/>
    <cellStyle name="20% - Accent3 75 3" xfId="10639"/>
    <cellStyle name="20% - Accent3 75 3 2" xfId="10640"/>
    <cellStyle name="20% - Accent3 75 4" xfId="10641"/>
    <cellStyle name="20% - Accent3 76" xfId="10642"/>
    <cellStyle name="20% - Accent3 76 2" xfId="10643"/>
    <cellStyle name="20% - Accent3 76 2 2" xfId="10644"/>
    <cellStyle name="20% - Accent3 76 3" xfId="10645"/>
    <cellStyle name="20% - Accent3 76 3 2" xfId="10646"/>
    <cellStyle name="20% - Accent3 76 4" xfId="10647"/>
    <cellStyle name="20% - Accent3 77" xfId="10648"/>
    <cellStyle name="20% - Accent3 77 2" xfId="10649"/>
    <cellStyle name="20% - Accent3 77 2 2" xfId="10650"/>
    <cellStyle name="20% - Accent3 77 3" xfId="10651"/>
    <cellStyle name="20% - Accent3 77 3 2" xfId="10652"/>
    <cellStyle name="20% - Accent3 77 4" xfId="10653"/>
    <cellStyle name="20% - Accent3 78" xfId="10654"/>
    <cellStyle name="20% - Accent3 78 2" xfId="10655"/>
    <cellStyle name="20% - Accent3 78 2 2" xfId="10656"/>
    <cellStyle name="20% - Accent3 78 3" xfId="10657"/>
    <cellStyle name="20% - Accent3 78 3 2" xfId="10658"/>
    <cellStyle name="20% - Accent3 78 4" xfId="10659"/>
    <cellStyle name="20% - Accent3 79" xfId="10660"/>
    <cellStyle name="20% - Accent3 79 2" xfId="10661"/>
    <cellStyle name="20% - Accent3 79 2 2" xfId="10662"/>
    <cellStyle name="20% - Accent3 79 3" xfId="10663"/>
    <cellStyle name="20% - Accent3 79 3 2" xfId="10664"/>
    <cellStyle name="20% - Accent3 79 4" xfId="10665"/>
    <cellStyle name="20% - Accent3 8" xfId="10666"/>
    <cellStyle name="20% - Accent3 8 10" xfId="10667"/>
    <cellStyle name="20% - Accent3 8 10 2" xfId="10668"/>
    <cellStyle name="20% - Accent3 8 11" xfId="10669"/>
    <cellStyle name="20% - Accent3 8 2" xfId="10670"/>
    <cellStyle name="20% - Accent3 8 2 2" xfId="10671"/>
    <cellStyle name="20% - Accent3 8 2 2 2" xfId="10672"/>
    <cellStyle name="20% - Accent3 8 2 2 2 2" xfId="10673"/>
    <cellStyle name="20% - Accent3 8 2 2 2 2 2" xfId="10674"/>
    <cellStyle name="20% - Accent3 8 2 2 2 2 2 2" xfId="10675"/>
    <cellStyle name="20% - Accent3 8 2 2 2 2 2 2 2" xfId="10676"/>
    <cellStyle name="20% - Accent3 8 2 2 2 2 2 3" xfId="10677"/>
    <cellStyle name="20% - Accent3 8 2 2 2 2 3" xfId="10678"/>
    <cellStyle name="20% - Accent3 8 2 2 2 2 3 2" xfId="10679"/>
    <cellStyle name="20% - Accent3 8 2 2 2 2 3 2 2" xfId="10680"/>
    <cellStyle name="20% - Accent3 8 2 2 2 2 3 3" xfId="10681"/>
    <cellStyle name="20% - Accent3 8 2 2 2 2 4" xfId="10682"/>
    <cellStyle name="20% - Accent3 8 2 2 2 2 4 2" xfId="10683"/>
    <cellStyle name="20% - Accent3 8 2 2 2 2 5" xfId="10684"/>
    <cellStyle name="20% - Accent3 8 2 2 2 3" xfId="10685"/>
    <cellStyle name="20% - Accent3 8 2 2 2 3 2" xfId="10686"/>
    <cellStyle name="20% - Accent3 8 2 2 2 3 2 2" xfId="10687"/>
    <cellStyle name="20% - Accent3 8 2 2 2 3 3" xfId="10688"/>
    <cellStyle name="20% - Accent3 8 2 2 2 4" xfId="10689"/>
    <cellStyle name="20% - Accent3 8 2 2 2 4 2" xfId="10690"/>
    <cellStyle name="20% - Accent3 8 2 2 2 4 2 2" xfId="10691"/>
    <cellStyle name="20% - Accent3 8 2 2 2 4 3" xfId="10692"/>
    <cellStyle name="20% - Accent3 8 2 2 2 5" xfId="10693"/>
    <cellStyle name="20% - Accent3 8 2 2 2 5 2" xfId="10694"/>
    <cellStyle name="20% - Accent3 8 2 2 2 6" xfId="10695"/>
    <cellStyle name="20% - Accent3 8 2 2 3" xfId="10696"/>
    <cellStyle name="20% - Accent3 8 2 2 3 2" xfId="10697"/>
    <cellStyle name="20% - Accent3 8 2 2 3 2 2" xfId="10698"/>
    <cellStyle name="20% - Accent3 8 2 2 3 2 2 2" xfId="10699"/>
    <cellStyle name="20% - Accent3 8 2 2 3 2 3" xfId="10700"/>
    <cellStyle name="20% - Accent3 8 2 2 3 3" xfId="10701"/>
    <cellStyle name="20% - Accent3 8 2 2 3 3 2" xfId="10702"/>
    <cellStyle name="20% - Accent3 8 2 2 3 3 2 2" xfId="10703"/>
    <cellStyle name="20% - Accent3 8 2 2 3 3 3" xfId="10704"/>
    <cellStyle name="20% - Accent3 8 2 2 3 4" xfId="10705"/>
    <cellStyle name="20% - Accent3 8 2 2 3 4 2" xfId="10706"/>
    <cellStyle name="20% - Accent3 8 2 2 3 5" xfId="10707"/>
    <cellStyle name="20% - Accent3 8 2 2 4" xfId="10708"/>
    <cellStyle name="20% - Accent3 8 2 2 4 2" xfId="10709"/>
    <cellStyle name="20% - Accent3 8 2 2 4 2 2" xfId="10710"/>
    <cellStyle name="20% - Accent3 8 2 2 4 3" xfId="10711"/>
    <cellStyle name="20% - Accent3 8 2 2 5" xfId="10712"/>
    <cellStyle name="20% - Accent3 8 2 2 5 2" xfId="10713"/>
    <cellStyle name="20% - Accent3 8 2 2 5 2 2" xfId="10714"/>
    <cellStyle name="20% - Accent3 8 2 2 5 3" xfId="10715"/>
    <cellStyle name="20% - Accent3 8 2 2 6" xfId="10716"/>
    <cellStyle name="20% - Accent3 8 2 2 6 2" xfId="10717"/>
    <cellStyle name="20% - Accent3 8 2 2 6 2 2" xfId="10718"/>
    <cellStyle name="20% - Accent3 8 2 2 6 3" xfId="10719"/>
    <cellStyle name="20% - Accent3 8 2 2 7" xfId="10720"/>
    <cellStyle name="20% - Accent3 8 2 2 7 2" xfId="10721"/>
    <cellStyle name="20% - Accent3 8 2 2 8" xfId="10722"/>
    <cellStyle name="20% - Accent3 8 2 3" xfId="10723"/>
    <cellStyle name="20% - Accent3 8 2 3 2" xfId="10724"/>
    <cellStyle name="20% - Accent3 8 2 3 2 2" xfId="10725"/>
    <cellStyle name="20% - Accent3 8 2 3 2 2 2" xfId="10726"/>
    <cellStyle name="20% - Accent3 8 2 3 2 2 2 2" xfId="10727"/>
    <cellStyle name="20% - Accent3 8 2 3 2 2 3" xfId="10728"/>
    <cellStyle name="20% - Accent3 8 2 3 2 3" xfId="10729"/>
    <cellStyle name="20% - Accent3 8 2 3 2 3 2" xfId="10730"/>
    <cellStyle name="20% - Accent3 8 2 3 2 3 2 2" xfId="10731"/>
    <cellStyle name="20% - Accent3 8 2 3 2 3 3" xfId="10732"/>
    <cellStyle name="20% - Accent3 8 2 3 2 4" xfId="10733"/>
    <cellStyle name="20% - Accent3 8 2 3 2 4 2" xfId="10734"/>
    <cellStyle name="20% - Accent3 8 2 3 2 5" xfId="10735"/>
    <cellStyle name="20% - Accent3 8 2 3 3" xfId="10736"/>
    <cellStyle name="20% - Accent3 8 2 3 3 2" xfId="10737"/>
    <cellStyle name="20% - Accent3 8 2 3 3 2 2" xfId="10738"/>
    <cellStyle name="20% - Accent3 8 2 3 3 3" xfId="10739"/>
    <cellStyle name="20% - Accent3 8 2 3 4" xfId="10740"/>
    <cellStyle name="20% - Accent3 8 2 3 4 2" xfId="10741"/>
    <cellStyle name="20% - Accent3 8 2 3 4 2 2" xfId="10742"/>
    <cellStyle name="20% - Accent3 8 2 3 4 3" xfId="10743"/>
    <cellStyle name="20% - Accent3 8 2 3 5" xfId="10744"/>
    <cellStyle name="20% - Accent3 8 2 3 5 2" xfId="10745"/>
    <cellStyle name="20% - Accent3 8 2 3 6" xfId="10746"/>
    <cellStyle name="20% - Accent3 8 2 4" xfId="10747"/>
    <cellStyle name="20% - Accent3 8 2 4 2" xfId="10748"/>
    <cellStyle name="20% - Accent3 8 2 4 2 2" xfId="10749"/>
    <cellStyle name="20% - Accent3 8 2 4 2 2 2" xfId="10750"/>
    <cellStyle name="20% - Accent3 8 2 4 2 3" xfId="10751"/>
    <cellStyle name="20% - Accent3 8 2 4 3" xfId="10752"/>
    <cellStyle name="20% - Accent3 8 2 4 3 2" xfId="10753"/>
    <cellStyle name="20% - Accent3 8 2 4 3 2 2" xfId="10754"/>
    <cellStyle name="20% - Accent3 8 2 4 3 3" xfId="10755"/>
    <cellStyle name="20% - Accent3 8 2 4 4" xfId="10756"/>
    <cellStyle name="20% - Accent3 8 2 4 4 2" xfId="10757"/>
    <cellStyle name="20% - Accent3 8 2 4 5" xfId="10758"/>
    <cellStyle name="20% - Accent3 8 2 5" xfId="10759"/>
    <cellStyle name="20% - Accent3 8 2 5 2" xfId="10760"/>
    <cellStyle name="20% - Accent3 8 2 5 2 2" xfId="10761"/>
    <cellStyle name="20% - Accent3 8 2 5 3" xfId="10762"/>
    <cellStyle name="20% - Accent3 8 2 6" xfId="10763"/>
    <cellStyle name="20% - Accent3 8 2 6 2" xfId="10764"/>
    <cellStyle name="20% - Accent3 8 2 6 2 2" xfId="10765"/>
    <cellStyle name="20% - Accent3 8 2 6 3" xfId="10766"/>
    <cellStyle name="20% - Accent3 8 2 7" xfId="10767"/>
    <cellStyle name="20% - Accent3 8 2 7 2" xfId="10768"/>
    <cellStyle name="20% - Accent3 8 2 7 2 2" xfId="10769"/>
    <cellStyle name="20% - Accent3 8 2 7 3" xfId="10770"/>
    <cellStyle name="20% - Accent3 8 2 8" xfId="10771"/>
    <cellStyle name="20% - Accent3 8 2 8 2" xfId="10772"/>
    <cellStyle name="20% - Accent3 8 2 9" xfId="10773"/>
    <cellStyle name="20% - Accent3 8 3" xfId="10774"/>
    <cellStyle name="20% - Accent3 8 3 2" xfId="10775"/>
    <cellStyle name="20% - Accent3 8 3 2 2" xfId="10776"/>
    <cellStyle name="20% - Accent3 8 3 2 2 2" xfId="10777"/>
    <cellStyle name="20% - Accent3 8 3 2 2 2 2" xfId="10778"/>
    <cellStyle name="20% - Accent3 8 3 2 2 2 2 2" xfId="10779"/>
    <cellStyle name="20% - Accent3 8 3 2 2 2 3" xfId="10780"/>
    <cellStyle name="20% - Accent3 8 3 2 2 3" xfId="10781"/>
    <cellStyle name="20% - Accent3 8 3 2 2 3 2" xfId="10782"/>
    <cellStyle name="20% - Accent3 8 3 2 2 3 2 2" xfId="10783"/>
    <cellStyle name="20% - Accent3 8 3 2 2 3 3" xfId="10784"/>
    <cellStyle name="20% - Accent3 8 3 2 2 4" xfId="10785"/>
    <cellStyle name="20% - Accent3 8 3 2 2 4 2" xfId="10786"/>
    <cellStyle name="20% - Accent3 8 3 2 2 5" xfId="10787"/>
    <cellStyle name="20% - Accent3 8 3 2 3" xfId="10788"/>
    <cellStyle name="20% - Accent3 8 3 2 3 2" xfId="10789"/>
    <cellStyle name="20% - Accent3 8 3 2 3 2 2" xfId="10790"/>
    <cellStyle name="20% - Accent3 8 3 2 3 3" xfId="10791"/>
    <cellStyle name="20% - Accent3 8 3 2 4" xfId="10792"/>
    <cellStyle name="20% - Accent3 8 3 2 4 2" xfId="10793"/>
    <cellStyle name="20% - Accent3 8 3 2 4 2 2" xfId="10794"/>
    <cellStyle name="20% - Accent3 8 3 2 4 3" xfId="10795"/>
    <cellStyle name="20% - Accent3 8 3 2 5" xfId="10796"/>
    <cellStyle name="20% - Accent3 8 3 2 5 2" xfId="10797"/>
    <cellStyle name="20% - Accent3 8 3 2 6" xfId="10798"/>
    <cellStyle name="20% - Accent3 8 3 3" xfId="10799"/>
    <cellStyle name="20% - Accent3 8 3 3 2" xfId="10800"/>
    <cellStyle name="20% - Accent3 8 3 3 2 2" xfId="10801"/>
    <cellStyle name="20% - Accent3 8 3 3 2 2 2" xfId="10802"/>
    <cellStyle name="20% - Accent3 8 3 3 2 3" xfId="10803"/>
    <cellStyle name="20% - Accent3 8 3 3 3" xfId="10804"/>
    <cellStyle name="20% - Accent3 8 3 3 3 2" xfId="10805"/>
    <cellStyle name="20% - Accent3 8 3 3 3 2 2" xfId="10806"/>
    <cellStyle name="20% - Accent3 8 3 3 3 3" xfId="10807"/>
    <cellStyle name="20% - Accent3 8 3 3 4" xfId="10808"/>
    <cellStyle name="20% - Accent3 8 3 3 4 2" xfId="10809"/>
    <cellStyle name="20% - Accent3 8 3 3 5" xfId="10810"/>
    <cellStyle name="20% - Accent3 8 3 4" xfId="10811"/>
    <cellStyle name="20% - Accent3 8 3 4 2" xfId="10812"/>
    <cellStyle name="20% - Accent3 8 3 4 2 2" xfId="10813"/>
    <cellStyle name="20% - Accent3 8 3 4 3" xfId="10814"/>
    <cellStyle name="20% - Accent3 8 3 5" xfId="10815"/>
    <cellStyle name="20% - Accent3 8 3 5 2" xfId="10816"/>
    <cellStyle name="20% - Accent3 8 3 5 2 2" xfId="10817"/>
    <cellStyle name="20% - Accent3 8 3 5 3" xfId="10818"/>
    <cellStyle name="20% - Accent3 8 3 6" xfId="10819"/>
    <cellStyle name="20% - Accent3 8 3 6 2" xfId="10820"/>
    <cellStyle name="20% - Accent3 8 3 6 2 2" xfId="10821"/>
    <cellStyle name="20% - Accent3 8 3 6 3" xfId="10822"/>
    <cellStyle name="20% - Accent3 8 3 7" xfId="10823"/>
    <cellStyle name="20% - Accent3 8 3 7 2" xfId="10824"/>
    <cellStyle name="20% - Accent3 8 3 8" xfId="10825"/>
    <cellStyle name="20% - Accent3 8 4" xfId="10826"/>
    <cellStyle name="20% - Accent3 8 4 2" xfId="10827"/>
    <cellStyle name="20% - Accent3 8 4 2 2" xfId="10828"/>
    <cellStyle name="20% - Accent3 8 4 2 2 2" xfId="10829"/>
    <cellStyle name="20% - Accent3 8 4 2 2 2 2" xfId="10830"/>
    <cellStyle name="20% - Accent3 8 4 2 2 3" xfId="10831"/>
    <cellStyle name="20% - Accent3 8 4 2 3" xfId="10832"/>
    <cellStyle name="20% - Accent3 8 4 2 3 2" xfId="10833"/>
    <cellStyle name="20% - Accent3 8 4 2 3 2 2" xfId="10834"/>
    <cellStyle name="20% - Accent3 8 4 2 3 3" xfId="10835"/>
    <cellStyle name="20% - Accent3 8 4 2 4" xfId="10836"/>
    <cellStyle name="20% - Accent3 8 4 2 4 2" xfId="10837"/>
    <cellStyle name="20% - Accent3 8 4 2 5" xfId="10838"/>
    <cellStyle name="20% - Accent3 8 4 3" xfId="10839"/>
    <cellStyle name="20% - Accent3 8 4 3 2" xfId="10840"/>
    <cellStyle name="20% - Accent3 8 4 3 2 2" xfId="10841"/>
    <cellStyle name="20% - Accent3 8 4 3 3" xfId="10842"/>
    <cellStyle name="20% - Accent3 8 4 4" xfId="10843"/>
    <cellStyle name="20% - Accent3 8 4 4 2" xfId="10844"/>
    <cellStyle name="20% - Accent3 8 4 4 2 2" xfId="10845"/>
    <cellStyle name="20% - Accent3 8 4 4 3" xfId="10846"/>
    <cellStyle name="20% - Accent3 8 4 5" xfId="10847"/>
    <cellStyle name="20% - Accent3 8 4 5 2" xfId="10848"/>
    <cellStyle name="20% - Accent3 8 4 6" xfId="10849"/>
    <cellStyle name="20% - Accent3 8 5" xfId="10850"/>
    <cellStyle name="20% - Accent3 8 5 2" xfId="10851"/>
    <cellStyle name="20% - Accent3 8 5 2 2" xfId="10852"/>
    <cellStyle name="20% - Accent3 8 5 2 2 2" xfId="10853"/>
    <cellStyle name="20% - Accent3 8 5 2 3" xfId="10854"/>
    <cellStyle name="20% - Accent3 8 5 3" xfId="10855"/>
    <cellStyle name="20% - Accent3 8 5 3 2" xfId="10856"/>
    <cellStyle name="20% - Accent3 8 5 3 2 2" xfId="10857"/>
    <cellStyle name="20% - Accent3 8 5 3 3" xfId="10858"/>
    <cellStyle name="20% - Accent3 8 5 4" xfId="10859"/>
    <cellStyle name="20% - Accent3 8 5 4 2" xfId="10860"/>
    <cellStyle name="20% - Accent3 8 5 5" xfId="10861"/>
    <cellStyle name="20% - Accent3 8 6" xfId="10862"/>
    <cellStyle name="20% - Accent3 8 6 2" xfId="10863"/>
    <cellStyle name="20% - Accent3 8 6 2 2" xfId="10864"/>
    <cellStyle name="20% - Accent3 8 6 3" xfId="10865"/>
    <cellStyle name="20% - Accent3 8 7" xfId="10866"/>
    <cellStyle name="20% - Accent3 8 7 2" xfId="10867"/>
    <cellStyle name="20% - Accent3 8 7 2 2" xfId="10868"/>
    <cellStyle name="20% - Accent3 8 7 3" xfId="10869"/>
    <cellStyle name="20% - Accent3 8 8" xfId="10870"/>
    <cellStyle name="20% - Accent3 8 8 2" xfId="10871"/>
    <cellStyle name="20% - Accent3 8 8 2 2" xfId="10872"/>
    <cellStyle name="20% - Accent3 8 8 3" xfId="10873"/>
    <cellStyle name="20% - Accent3 8 9" xfId="10874"/>
    <cellStyle name="20% - Accent3 8 9 2" xfId="10875"/>
    <cellStyle name="20% - Accent3 80" xfId="10876"/>
    <cellStyle name="20% - Accent3 80 2" xfId="10877"/>
    <cellStyle name="20% - Accent3 80 2 2" xfId="10878"/>
    <cellStyle name="20% - Accent3 80 3" xfId="10879"/>
    <cellStyle name="20% - Accent3 81" xfId="10880"/>
    <cellStyle name="20% - Accent3 81 2" xfId="10881"/>
    <cellStyle name="20% - Accent3 82" xfId="10882"/>
    <cellStyle name="20% - Accent3 82 2" xfId="10883"/>
    <cellStyle name="20% - Accent3 83" xfId="10884"/>
    <cellStyle name="20% - Accent3 83 2" xfId="10885"/>
    <cellStyle name="20% - Accent3 84" xfId="10886"/>
    <cellStyle name="20% - Accent3 84 2" xfId="10887"/>
    <cellStyle name="20% - Accent3 85" xfId="10888"/>
    <cellStyle name="20% - Accent3 85 2" xfId="10889"/>
    <cellStyle name="20% - Accent3 86" xfId="10890"/>
    <cellStyle name="20% - Accent3 86 2" xfId="10891"/>
    <cellStyle name="20% - Accent3 87" xfId="10892"/>
    <cellStyle name="20% - Accent3 87 2" xfId="10893"/>
    <cellStyle name="20% - Accent3 88" xfId="10894"/>
    <cellStyle name="20% - Accent3 88 2" xfId="10895"/>
    <cellStyle name="20% - Accent3 89" xfId="10896"/>
    <cellStyle name="20% - Accent3 89 2" xfId="10897"/>
    <cellStyle name="20% - Accent3 9" xfId="10898"/>
    <cellStyle name="20% - Accent3 9 10" xfId="10899"/>
    <cellStyle name="20% - Accent3 9 2" xfId="10900"/>
    <cellStyle name="20% - Accent3 9 2 2" xfId="10901"/>
    <cellStyle name="20% - Accent3 9 2 2 2" xfId="10902"/>
    <cellStyle name="20% - Accent3 9 2 2 2 2" xfId="10903"/>
    <cellStyle name="20% - Accent3 9 2 2 2 2 2" xfId="10904"/>
    <cellStyle name="20% - Accent3 9 2 2 2 2 2 2" xfId="10905"/>
    <cellStyle name="20% - Accent3 9 2 2 2 2 2 2 2" xfId="10906"/>
    <cellStyle name="20% - Accent3 9 2 2 2 2 2 3" xfId="10907"/>
    <cellStyle name="20% - Accent3 9 2 2 2 2 3" xfId="10908"/>
    <cellStyle name="20% - Accent3 9 2 2 2 2 3 2" xfId="10909"/>
    <cellStyle name="20% - Accent3 9 2 2 2 2 3 2 2" xfId="10910"/>
    <cellStyle name="20% - Accent3 9 2 2 2 2 3 3" xfId="10911"/>
    <cellStyle name="20% - Accent3 9 2 2 2 2 4" xfId="10912"/>
    <cellStyle name="20% - Accent3 9 2 2 2 2 4 2" xfId="10913"/>
    <cellStyle name="20% - Accent3 9 2 2 2 2 5" xfId="10914"/>
    <cellStyle name="20% - Accent3 9 2 2 2 3" xfId="10915"/>
    <cellStyle name="20% - Accent3 9 2 2 2 3 2" xfId="10916"/>
    <cellStyle name="20% - Accent3 9 2 2 2 3 2 2" xfId="10917"/>
    <cellStyle name="20% - Accent3 9 2 2 2 3 3" xfId="10918"/>
    <cellStyle name="20% - Accent3 9 2 2 2 4" xfId="10919"/>
    <cellStyle name="20% - Accent3 9 2 2 2 4 2" xfId="10920"/>
    <cellStyle name="20% - Accent3 9 2 2 2 4 2 2" xfId="10921"/>
    <cellStyle name="20% - Accent3 9 2 2 2 4 3" xfId="10922"/>
    <cellStyle name="20% - Accent3 9 2 2 2 5" xfId="10923"/>
    <cellStyle name="20% - Accent3 9 2 2 2 5 2" xfId="10924"/>
    <cellStyle name="20% - Accent3 9 2 2 2 6" xfId="10925"/>
    <cellStyle name="20% - Accent3 9 2 2 3" xfId="10926"/>
    <cellStyle name="20% - Accent3 9 2 2 3 2" xfId="10927"/>
    <cellStyle name="20% - Accent3 9 2 2 3 2 2" xfId="10928"/>
    <cellStyle name="20% - Accent3 9 2 2 3 2 2 2" xfId="10929"/>
    <cellStyle name="20% - Accent3 9 2 2 3 2 3" xfId="10930"/>
    <cellStyle name="20% - Accent3 9 2 2 3 3" xfId="10931"/>
    <cellStyle name="20% - Accent3 9 2 2 3 3 2" xfId="10932"/>
    <cellStyle name="20% - Accent3 9 2 2 3 3 2 2" xfId="10933"/>
    <cellStyle name="20% - Accent3 9 2 2 3 3 3" xfId="10934"/>
    <cellStyle name="20% - Accent3 9 2 2 3 4" xfId="10935"/>
    <cellStyle name="20% - Accent3 9 2 2 3 4 2" xfId="10936"/>
    <cellStyle name="20% - Accent3 9 2 2 3 5" xfId="10937"/>
    <cellStyle name="20% - Accent3 9 2 2 4" xfId="10938"/>
    <cellStyle name="20% - Accent3 9 2 2 4 2" xfId="10939"/>
    <cellStyle name="20% - Accent3 9 2 2 4 2 2" xfId="10940"/>
    <cellStyle name="20% - Accent3 9 2 2 4 3" xfId="10941"/>
    <cellStyle name="20% - Accent3 9 2 2 5" xfId="10942"/>
    <cellStyle name="20% - Accent3 9 2 2 5 2" xfId="10943"/>
    <cellStyle name="20% - Accent3 9 2 2 5 2 2" xfId="10944"/>
    <cellStyle name="20% - Accent3 9 2 2 5 3" xfId="10945"/>
    <cellStyle name="20% - Accent3 9 2 2 6" xfId="10946"/>
    <cellStyle name="20% - Accent3 9 2 2 6 2" xfId="10947"/>
    <cellStyle name="20% - Accent3 9 2 2 6 2 2" xfId="10948"/>
    <cellStyle name="20% - Accent3 9 2 2 6 3" xfId="10949"/>
    <cellStyle name="20% - Accent3 9 2 2 7" xfId="10950"/>
    <cellStyle name="20% - Accent3 9 2 2 7 2" xfId="10951"/>
    <cellStyle name="20% - Accent3 9 2 2 8" xfId="10952"/>
    <cellStyle name="20% - Accent3 9 2 3" xfId="10953"/>
    <cellStyle name="20% - Accent3 9 2 3 2" xfId="10954"/>
    <cellStyle name="20% - Accent3 9 2 3 2 2" xfId="10955"/>
    <cellStyle name="20% - Accent3 9 2 3 2 2 2" xfId="10956"/>
    <cellStyle name="20% - Accent3 9 2 3 2 2 2 2" xfId="10957"/>
    <cellStyle name="20% - Accent3 9 2 3 2 2 3" xfId="10958"/>
    <cellStyle name="20% - Accent3 9 2 3 2 3" xfId="10959"/>
    <cellStyle name="20% - Accent3 9 2 3 2 3 2" xfId="10960"/>
    <cellStyle name="20% - Accent3 9 2 3 2 3 2 2" xfId="10961"/>
    <cellStyle name="20% - Accent3 9 2 3 2 3 3" xfId="10962"/>
    <cellStyle name="20% - Accent3 9 2 3 2 4" xfId="10963"/>
    <cellStyle name="20% - Accent3 9 2 3 2 4 2" xfId="10964"/>
    <cellStyle name="20% - Accent3 9 2 3 2 5" xfId="10965"/>
    <cellStyle name="20% - Accent3 9 2 3 3" xfId="10966"/>
    <cellStyle name="20% - Accent3 9 2 3 3 2" xfId="10967"/>
    <cellStyle name="20% - Accent3 9 2 3 3 2 2" xfId="10968"/>
    <cellStyle name="20% - Accent3 9 2 3 3 3" xfId="10969"/>
    <cellStyle name="20% - Accent3 9 2 3 4" xfId="10970"/>
    <cellStyle name="20% - Accent3 9 2 3 4 2" xfId="10971"/>
    <cellStyle name="20% - Accent3 9 2 3 4 2 2" xfId="10972"/>
    <cellStyle name="20% - Accent3 9 2 3 4 3" xfId="10973"/>
    <cellStyle name="20% - Accent3 9 2 3 5" xfId="10974"/>
    <cellStyle name="20% - Accent3 9 2 3 5 2" xfId="10975"/>
    <cellStyle name="20% - Accent3 9 2 3 6" xfId="10976"/>
    <cellStyle name="20% - Accent3 9 2 4" xfId="10977"/>
    <cellStyle name="20% - Accent3 9 2 4 2" xfId="10978"/>
    <cellStyle name="20% - Accent3 9 2 4 2 2" xfId="10979"/>
    <cellStyle name="20% - Accent3 9 2 4 2 2 2" xfId="10980"/>
    <cellStyle name="20% - Accent3 9 2 4 2 3" xfId="10981"/>
    <cellStyle name="20% - Accent3 9 2 4 3" xfId="10982"/>
    <cellStyle name="20% - Accent3 9 2 4 3 2" xfId="10983"/>
    <cellStyle name="20% - Accent3 9 2 4 3 2 2" xfId="10984"/>
    <cellStyle name="20% - Accent3 9 2 4 3 3" xfId="10985"/>
    <cellStyle name="20% - Accent3 9 2 4 4" xfId="10986"/>
    <cellStyle name="20% - Accent3 9 2 4 4 2" xfId="10987"/>
    <cellStyle name="20% - Accent3 9 2 4 5" xfId="10988"/>
    <cellStyle name="20% - Accent3 9 2 5" xfId="10989"/>
    <cellStyle name="20% - Accent3 9 2 5 2" xfId="10990"/>
    <cellStyle name="20% - Accent3 9 2 5 2 2" xfId="10991"/>
    <cellStyle name="20% - Accent3 9 2 5 3" xfId="10992"/>
    <cellStyle name="20% - Accent3 9 2 6" xfId="10993"/>
    <cellStyle name="20% - Accent3 9 2 6 2" xfId="10994"/>
    <cellStyle name="20% - Accent3 9 2 6 2 2" xfId="10995"/>
    <cellStyle name="20% - Accent3 9 2 6 3" xfId="10996"/>
    <cellStyle name="20% - Accent3 9 2 7" xfId="10997"/>
    <cellStyle name="20% - Accent3 9 2 7 2" xfId="10998"/>
    <cellStyle name="20% - Accent3 9 2 7 2 2" xfId="10999"/>
    <cellStyle name="20% - Accent3 9 2 7 3" xfId="11000"/>
    <cellStyle name="20% - Accent3 9 2 8" xfId="11001"/>
    <cellStyle name="20% - Accent3 9 2 8 2" xfId="11002"/>
    <cellStyle name="20% - Accent3 9 2 9" xfId="11003"/>
    <cellStyle name="20% - Accent3 9 3" xfId="11004"/>
    <cellStyle name="20% - Accent3 9 3 2" xfId="11005"/>
    <cellStyle name="20% - Accent3 9 3 2 2" xfId="11006"/>
    <cellStyle name="20% - Accent3 9 3 2 2 2" xfId="11007"/>
    <cellStyle name="20% - Accent3 9 3 2 2 2 2" xfId="11008"/>
    <cellStyle name="20% - Accent3 9 3 2 2 2 2 2" xfId="11009"/>
    <cellStyle name="20% - Accent3 9 3 2 2 2 3" xfId="11010"/>
    <cellStyle name="20% - Accent3 9 3 2 2 3" xfId="11011"/>
    <cellStyle name="20% - Accent3 9 3 2 2 3 2" xfId="11012"/>
    <cellStyle name="20% - Accent3 9 3 2 2 3 2 2" xfId="11013"/>
    <cellStyle name="20% - Accent3 9 3 2 2 3 3" xfId="11014"/>
    <cellStyle name="20% - Accent3 9 3 2 2 4" xfId="11015"/>
    <cellStyle name="20% - Accent3 9 3 2 2 4 2" xfId="11016"/>
    <cellStyle name="20% - Accent3 9 3 2 2 5" xfId="11017"/>
    <cellStyle name="20% - Accent3 9 3 2 3" xfId="11018"/>
    <cellStyle name="20% - Accent3 9 3 2 3 2" xfId="11019"/>
    <cellStyle name="20% - Accent3 9 3 2 3 2 2" xfId="11020"/>
    <cellStyle name="20% - Accent3 9 3 2 3 3" xfId="11021"/>
    <cellStyle name="20% - Accent3 9 3 2 4" xfId="11022"/>
    <cellStyle name="20% - Accent3 9 3 2 4 2" xfId="11023"/>
    <cellStyle name="20% - Accent3 9 3 2 4 2 2" xfId="11024"/>
    <cellStyle name="20% - Accent3 9 3 2 4 3" xfId="11025"/>
    <cellStyle name="20% - Accent3 9 3 2 5" xfId="11026"/>
    <cellStyle name="20% - Accent3 9 3 2 5 2" xfId="11027"/>
    <cellStyle name="20% - Accent3 9 3 2 6" xfId="11028"/>
    <cellStyle name="20% - Accent3 9 3 3" xfId="11029"/>
    <cellStyle name="20% - Accent3 9 3 3 2" xfId="11030"/>
    <cellStyle name="20% - Accent3 9 3 3 2 2" xfId="11031"/>
    <cellStyle name="20% - Accent3 9 3 3 2 2 2" xfId="11032"/>
    <cellStyle name="20% - Accent3 9 3 3 2 3" xfId="11033"/>
    <cellStyle name="20% - Accent3 9 3 3 3" xfId="11034"/>
    <cellStyle name="20% - Accent3 9 3 3 3 2" xfId="11035"/>
    <cellStyle name="20% - Accent3 9 3 3 3 2 2" xfId="11036"/>
    <cellStyle name="20% - Accent3 9 3 3 3 3" xfId="11037"/>
    <cellStyle name="20% - Accent3 9 3 3 4" xfId="11038"/>
    <cellStyle name="20% - Accent3 9 3 3 4 2" xfId="11039"/>
    <cellStyle name="20% - Accent3 9 3 3 5" xfId="11040"/>
    <cellStyle name="20% - Accent3 9 3 4" xfId="11041"/>
    <cellStyle name="20% - Accent3 9 3 4 2" xfId="11042"/>
    <cellStyle name="20% - Accent3 9 3 4 2 2" xfId="11043"/>
    <cellStyle name="20% - Accent3 9 3 4 3" xfId="11044"/>
    <cellStyle name="20% - Accent3 9 3 5" xfId="11045"/>
    <cellStyle name="20% - Accent3 9 3 5 2" xfId="11046"/>
    <cellStyle name="20% - Accent3 9 3 5 2 2" xfId="11047"/>
    <cellStyle name="20% - Accent3 9 3 5 3" xfId="11048"/>
    <cellStyle name="20% - Accent3 9 3 6" xfId="11049"/>
    <cellStyle name="20% - Accent3 9 3 6 2" xfId="11050"/>
    <cellStyle name="20% - Accent3 9 3 6 2 2" xfId="11051"/>
    <cellStyle name="20% - Accent3 9 3 6 3" xfId="11052"/>
    <cellStyle name="20% - Accent3 9 3 7" xfId="11053"/>
    <cellStyle name="20% - Accent3 9 3 7 2" xfId="11054"/>
    <cellStyle name="20% - Accent3 9 3 8" xfId="11055"/>
    <cellStyle name="20% - Accent3 9 4" xfId="11056"/>
    <cellStyle name="20% - Accent3 9 4 2" xfId="11057"/>
    <cellStyle name="20% - Accent3 9 4 2 2" xfId="11058"/>
    <cellStyle name="20% - Accent3 9 4 2 2 2" xfId="11059"/>
    <cellStyle name="20% - Accent3 9 4 2 2 2 2" xfId="11060"/>
    <cellStyle name="20% - Accent3 9 4 2 2 3" xfId="11061"/>
    <cellStyle name="20% - Accent3 9 4 2 3" xfId="11062"/>
    <cellStyle name="20% - Accent3 9 4 2 3 2" xfId="11063"/>
    <cellStyle name="20% - Accent3 9 4 2 3 2 2" xfId="11064"/>
    <cellStyle name="20% - Accent3 9 4 2 3 3" xfId="11065"/>
    <cellStyle name="20% - Accent3 9 4 2 4" xfId="11066"/>
    <cellStyle name="20% - Accent3 9 4 2 4 2" xfId="11067"/>
    <cellStyle name="20% - Accent3 9 4 2 5" xfId="11068"/>
    <cellStyle name="20% - Accent3 9 4 3" xfId="11069"/>
    <cellStyle name="20% - Accent3 9 4 3 2" xfId="11070"/>
    <cellStyle name="20% - Accent3 9 4 3 2 2" xfId="11071"/>
    <cellStyle name="20% - Accent3 9 4 3 3" xfId="11072"/>
    <cellStyle name="20% - Accent3 9 4 4" xfId="11073"/>
    <cellStyle name="20% - Accent3 9 4 4 2" xfId="11074"/>
    <cellStyle name="20% - Accent3 9 4 4 2 2" xfId="11075"/>
    <cellStyle name="20% - Accent3 9 4 4 3" xfId="11076"/>
    <cellStyle name="20% - Accent3 9 4 5" xfId="11077"/>
    <cellStyle name="20% - Accent3 9 4 5 2" xfId="11078"/>
    <cellStyle name="20% - Accent3 9 4 6" xfId="11079"/>
    <cellStyle name="20% - Accent3 9 5" xfId="11080"/>
    <cellStyle name="20% - Accent3 9 5 2" xfId="11081"/>
    <cellStyle name="20% - Accent3 9 5 2 2" xfId="11082"/>
    <cellStyle name="20% - Accent3 9 5 2 2 2" xfId="11083"/>
    <cellStyle name="20% - Accent3 9 5 2 3" xfId="11084"/>
    <cellStyle name="20% - Accent3 9 5 3" xfId="11085"/>
    <cellStyle name="20% - Accent3 9 5 3 2" xfId="11086"/>
    <cellStyle name="20% - Accent3 9 5 3 2 2" xfId="11087"/>
    <cellStyle name="20% - Accent3 9 5 3 3" xfId="11088"/>
    <cellStyle name="20% - Accent3 9 5 4" xfId="11089"/>
    <cellStyle name="20% - Accent3 9 5 4 2" xfId="11090"/>
    <cellStyle name="20% - Accent3 9 5 5" xfId="11091"/>
    <cellStyle name="20% - Accent3 9 6" xfId="11092"/>
    <cellStyle name="20% - Accent3 9 6 2" xfId="11093"/>
    <cellStyle name="20% - Accent3 9 6 2 2" xfId="11094"/>
    <cellStyle name="20% - Accent3 9 6 3" xfId="11095"/>
    <cellStyle name="20% - Accent3 9 7" xfId="11096"/>
    <cellStyle name="20% - Accent3 9 7 2" xfId="11097"/>
    <cellStyle name="20% - Accent3 9 7 2 2" xfId="11098"/>
    <cellStyle name="20% - Accent3 9 7 3" xfId="11099"/>
    <cellStyle name="20% - Accent3 9 8" xfId="11100"/>
    <cellStyle name="20% - Accent3 9 8 2" xfId="11101"/>
    <cellStyle name="20% - Accent3 9 8 2 2" xfId="11102"/>
    <cellStyle name="20% - Accent3 9 8 3" xfId="11103"/>
    <cellStyle name="20% - Accent3 9 9" xfId="11104"/>
    <cellStyle name="20% - Accent3 9 9 2" xfId="11105"/>
    <cellStyle name="20% - Accent3 90" xfId="11106"/>
    <cellStyle name="20% - Accent3 90 2" xfId="11107"/>
    <cellStyle name="20% - Accent3 91" xfId="11108"/>
    <cellStyle name="20% - Accent3 91 2" xfId="11109"/>
    <cellStyle name="20% - Accent3 92" xfId="11110"/>
    <cellStyle name="20% - Accent3 92 2" xfId="11111"/>
    <cellStyle name="20% - Accent3 93" xfId="11112"/>
    <cellStyle name="20% - Accent3 94" xfId="11113"/>
    <cellStyle name="20% - Accent3 95" xfId="11114"/>
    <cellStyle name="20% - Accent3 96" xfId="11115"/>
    <cellStyle name="20% - Accent3 97" xfId="11116"/>
    <cellStyle name="20% - Accent3 98" xfId="11117"/>
    <cellStyle name="20% - Accent3 99" xfId="11118"/>
    <cellStyle name="20% - Accent4" xfId="36" builtinId="42" customBuiltin="1"/>
    <cellStyle name="20% - Accent4 10" xfId="11119"/>
    <cellStyle name="20% - Accent4 10 10" xfId="11120"/>
    <cellStyle name="20% - Accent4 10 2" xfId="11121"/>
    <cellStyle name="20% - Accent4 10 2 2" xfId="11122"/>
    <cellStyle name="20% - Accent4 10 2 2 2" xfId="11123"/>
    <cellStyle name="20% - Accent4 10 2 2 2 2" xfId="11124"/>
    <cellStyle name="20% - Accent4 10 2 2 2 2 2" xfId="11125"/>
    <cellStyle name="20% - Accent4 10 2 2 2 2 2 2" xfId="11126"/>
    <cellStyle name="20% - Accent4 10 2 2 2 2 2 2 2" xfId="11127"/>
    <cellStyle name="20% - Accent4 10 2 2 2 2 2 3" xfId="11128"/>
    <cellStyle name="20% - Accent4 10 2 2 2 2 3" xfId="11129"/>
    <cellStyle name="20% - Accent4 10 2 2 2 2 3 2" xfId="11130"/>
    <cellStyle name="20% - Accent4 10 2 2 2 2 3 2 2" xfId="11131"/>
    <cellStyle name="20% - Accent4 10 2 2 2 2 3 3" xfId="11132"/>
    <cellStyle name="20% - Accent4 10 2 2 2 2 4" xfId="11133"/>
    <cellStyle name="20% - Accent4 10 2 2 2 2 4 2" xfId="11134"/>
    <cellStyle name="20% - Accent4 10 2 2 2 2 5" xfId="11135"/>
    <cellStyle name="20% - Accent4 10 2 2 2 3" xfId="11136"/>
    <cellStyle name="20% - Accent4 10 2 2 2 3 2" xfId="11137"/>
    <cellStyle name="20% - Accent4 10 2 2 2 3 2 2" xfId="11138"/>
    <cellStyle name="20% - Accent4 10 2 2 2 3 3" xfId="11139"/>
    <cellStyle name="20% - Accent4 10 2 2 2 4" xfId="11140"/>
    <cellStyle name="20% - Accent4 10 2 2 2 4 2" xfId="11141"/>
    <cellStyle name="20% - Accent4 10 2 2 2 4 2 2" xfId="11142"/>
    <cellStyle name="20% - Accent4 10 2 2 2 4 3" xfId="11143"/>
    <cellStyle name="20% - Accent4 10 2 2 2 5" xfId="11144"/>
    <cellStyle name="20% - Accent4 10 2 2 2 5 2" xfId="11145"/>
    <cellStyle name="20% - Accent4 10 2 2 2 6" xfId="11146"/>
    <cellStyle name="20% - Accent4 10 2 2 3" xfId="11147"/>
    <cellStyle name="20% - Accent4 10 2 2 3 2" xfId="11148"/>
    <cellStyle name="20% - Accent4 10 2 2 3 2 2" xfId="11149"/>
    <cellStyle name="20% - Accent4 10 2 2 3 2 2 2" xfId="11150"/>
    <cellStyle name="20% - Accent4 10 2 2 3 2 3" xfId="11151"/>
    <cellStyle name="20% - Accent4 10 2 2 3 3" xfId="11152"/>
    <cellStyle name="20% - Accent4 10 2 2 3 3 2" xfId="11153"/>
    <cellStyle name="20% - Accent4 10 2 2 3 3 2 2" xfId="11154"/>
    <cellStyle name="20% - Accent4 10 2 2 3 3 3" xfId="11155"/>
    <cellStyle name="20% - Accent4 10 2 2 3 4" xfId="11156"/>
    <cellStyle name="20% - Accent4 10 2 2 3 4 2" xfId="11157"/>
    <cellStyle name="20% - Accent4 10 2 2 3 5" xfId="11158"/>
    <cellStyle name="20% - Accent4 10 2 2 4" xfId="11159"/>
    <cellStyle name="20% - Accent4 10 2 2 4 2" xfId="11160"/>
    <cellStyle name="20% - Accent4 10 2 2 4 2 2" xfId="11161"/>
    <cellStyle name="20% - Accent4 10 2 2 4 3" xfId="11162"/>
    <cellStyle name="20% - Accent4 10 2 2 5" xfId="11163"/>
    <cellStyle name="20% - Accent4 10 2 2 5 2" xfId="11164"/>
    <cellStyle name="20% - Accent4 10 2 2 5 2 2" xfId="11165"/>
    <cellStyle name="20% - Accent4 10 2 2 5 3" xfId="11166"/>
    <cellStyle name="20% - Accent4 10 2 2 6" xfId="11167"/>
    <cellStyle name="20% - Accent4 10 2 2 6 2" xfId="11168"/>
    <cellStyle name="20% - Accent4 10 2 2 6 2 2" xfId="11169"/>
    <cellStyle name="20% - Accent4 10 2 2 6 3" xfId="11170"/>
    <cellStyle name="20% - Accent4 10 2 2 7" xfId="11171"/>
    <cellStyle name="20% - Accent4 10 2 2 7 2" xfId="11172"/>
    <cellStyle name="20% - Accent4 10 2 2 8" xfId="11173"/>
    <cellStyle name="20% - Accent4 10 2 3" xfId="11174"/>
    <cellStyle name="20% - Accent4 10 2 3 2" xfId="11175"/>
    <cellStyle name="20% - Accent4 10 2 3 2 2" xfId="11176"/>
    <cellStyle name="20% - Accent4 10 2 3 2 2 2" xfId="11177"/>
    <cellStyle name="20% - Accent4 10 2 3 2 2 2 2" xfId="11178"/>
    <cellStyle name="20% - Accent4 10 2 3 2 2 3" xfId="11179"/>
    <cellStyle name="20% - Accent4 10 2 3 2 3" xfId="11180"/>
    <cellStyle name="20% - Accent4 10 2 3 2 3 2" xfId="11181"/>
    <cellStyle name="20% - Accent4 10 2 3 2 3 2 2" xfId="11182"/>
    <cellStyle name="20% - Accent4 10 2 3 2 3 3" xfId="11183"/>
    <cellStyle name="20% - Accent4 10 2 3 2 4" xfId="11184"/>
    <cellStyle name="20% - Accent4 10 2 3 2 4 2" xfId="11185"/>
    <cellStyle name="20% - Accent4 10 2 3 2 5" xfId="11186"/>
    <cellStyle name="20% - Accent4 10 2 3 3" xfId="11187"/>
    <cellStyle name="20% - Accent4 10 2 3 3 2" xfId="11188"/>
    <cellStyle name="20% - Accent4 10 2 3 3 2 2" xfId="11189"/>
    <cellStyle name="20% - Accent4 10 2 3 3 3" xfId="11190"/>
    <cellStyle name="20% - Accent4 10 2 3 4" xfId="11191"/>
    <cellStyle name="20% - Accent4 10 2 3 4 2" xfId="11192"/>
    <cellStyle name="20% - Accent4 10 2 3 4 2 2" xfId="11193"/>
    <cellStyle name="20% - Accent4 10 2 3 4 3" xfId="11194"/>
    <cellStyle name="20% - Accent4 10 2 3 5" xfId="11195"/>
    <cellStyle name="20% - Accent4 10 2 3 5 2" xfId="11196"/>
    <cellStyle name="20% - Accent4 10 2 3 6" xfId="11197"/>
    <cellStyle name="20% - Accent4 10 2 4" xfId="11198"/>
    <cellStyle name="20% - Accent4 10 2 4 2" xfId="11199"/>
    <cellStyle name="20% - Accent4 10 2 4 2 2" xfId="11200"/>
    <cellStyle name="20% - Accent4 10 2 4 2 2 2" xfId="11201"/>
    <cellStyle name="20% - Accent4 10 2 4 2 3" xfId="11202"/>
    <cellStyle name="20% - Accent4 10 2 4 3" xfId="11203"/>
    <cellStyle name="20% - Accent4 10 2 4 3 2" xfId="11204"/>
    <cellStyle name="20% - Accent4 10 2 4 3 2 2" xfId="11205"/>
    <cellStyle name="20% - Accent4 10 2 4 3 3" xfId="11206"/>
    <cellStyle name="20% - Accent4 10 2 4 4" xfId="11207"/>
    <cellStyle name="20% - Accent4 10 2 4 4 2" xfId="11208"/>
    <cellStyle name="20% - Accent4 10 2 4 5" xfId="11209"/>
    <cellStyle name="20% - Accent4 10 2 5" xfId="11210"/>
    <cellStyle name="20% - Accent4 10 2 5 2" xfId="11211"/>
    <cellStyle name="20% - Accent4 10 2 5 2 2" xfId="11212"/>
    <cellStyle name="20% - Accent4 10 2 5 3" xfId="11213"/>
    <cellStyle name="20% - Accent4 10 2 6" xfId="11214"/>
    <cellStyle name="20% - Accent4 10 2 6 2" xfId="11215"/>
    <cellStyle name="20% - Accent4 10 2 6 2 2" xfId="11216"/>
    <cellStyle name="20% - Accent4 10 2 6 3" xfId="11217"/>
    <cellStyle name="20% - Accent4 10 2 7" xfId="11218"/>
    <cellStyle name="20% - Accent4 10 2 7 2" xfId="11219"/>
    <cellStyle name="20% - Accent4 10 2 7 2 2" xfId="11220"/>
    <cellStyle name="20% - Accent4 10 2 7 3" xfId="11221"/>
    <cellStyle name="20% - Accent4 10 2 8" xfId="11222"/>
    <cellStyle name="20% - Accent4 10 2 8 2" xfId="11223"/>
    <cellStyle name="20% - Accent4 10 2 9" xfId="11224"/>
    <cellStyle name="20% - Accent4 10 3" xfId="11225"/>
    <cellStyle name="20% - Accent4 10 3 2" xfId="11226"/>
    <cellStyle name="20% - Accent4 10 3 2 2" xfId="11227"/>
    <cellStyle name="20% - Accent4 10 3 2 2 2" xfId="11228"/>
    <cellStyle name="20% - Accent4 10 3 2 2 2 2" xfId="11229"/>
    <cellStyle name="20% - Accent4 10 3 2 2 2 2 2" xfId="11230"/>
    <cellStyle name="20% - Accent4 10 3 2 2 2 3" xfId="11231"/>
    <cellStyle name="20% - Accent4 10 3 2 2 3" xfId="11232"/>
    <cellStyle name="20% - Accent4 10 3 2 2 3 2" xfId="11233"/>
    <cellStyle name="20% - Accent4 10 3 2 2 3 2 2" xfId="11234"/>
    <cellStyle name="20% - Accent4 10 3 2 2 3 3" xfId="11235"/>
    <cellStyle name="20% - Accent4 10 3 2 2 4" xfId="11236"/>
    <cellStyle name="20% - Accent4 10 3 2 2 4 2" xfId="11237"/>
    <cellStyle name="20% - Accent4 10 3 2 2 5" xfId="11238"/>
    <cellStyle name="20% - Accent4 10 3 2 3" xfId="11239"/>
    <cellStyle name="20% - Accent4 10 3 2 3 2" xfId="11240"/>
    <cellStyle name="20% - Accent4 10 3 2 3 2 2" xfId="11241"/>
    <cellStyle name="20% - Accent4 10 3 2 3 3" xfId="11242"/>
    <cellStyle name="20% - Accent4 10 3 2 4" xfId="11243"/>
    <cellStyle name="20% - Accent4 10 3 2 4 2" xfId="11244"/>
    <cellStyle name="20% - Accent4 10 3 2 4 2 2" xfId="11245"/>
    <cellStyle name="20% - Accent4 10 3 2 4 3" xfId="11246"/>
    <cellStyle name="20% - Accent4 10 3 2 5" xfId="11247"/>
    <cellStyle name="20% - Accent4 10 3 2 5 2" xfId="11248"/>
    <cellStyle name="20% - Accent4 10 3 2 6" xfId="11249"/>
    <cellStyle name="20% - Accent4 10 3 3" xfId="11250"/>
    <cellStyle name="20% - Accent4 10 3 3 2" xfId="11251"/>
    <cellStyle name="20% - Accent4 10 3 3 2 2" xfId="11252"/>
    <cellStyle name="20% - Accent4 10 3 3 2 2 2" xfId="11253"/>
    <cellStyle name="20% - Accent4 10 3 3 2 3" xfId="11254"/>
    <cellStyle name="20% - Accent4 10 3 3 3" xfId="11255"/>
    <cellStyle name="20% - Accent4 10 3 3 3 2" xfId="11256"/>
    <cellStyle name="20% - Accent4 10 3 3 3 2 2" xfId="11257"/>
    <cellStyle name="20% - Accent4 10 3 3 3 3" xfId="11258"/>
    <cellStyle name="20% - Accent4 10 3 3 4" xfId="11259"/>
    <cellStyle name="20% - Accent4 10 3 3 4 2" xfId="11260"/>
    <cellStyle name="20% - Accent4 10 3 3 5" xfId="11261"/>
    <cellStyle name="20% - Accent4 10 3 4" xfId="11262"/>
    <cellStyle name="20% - Accent4 10 3 4 2" xfId="11263"/>
    <cellStyle name="20% - Accent4 10 3 4 2 2" xfId="11264"/>
    <cellStyle name="20% - Accent4 10 3 4 3" xfId="11265"/>
    <cellStyle name="20% - Accent4 10 3 5" xfId="11266"/>
    <cellStyle name="20% - Accent4 10 3 5 2" xfId="11267"/>
    <cellStyle name="20% - Accent4 10 3 5 2 2" xfId="11268"/>
    <cellStyle name="20% - Accent4 10 3 5 3" xfId="11269"/>
    <cellStyle name="20% - Accent4 10 3 6" xfId="11270"/>
    <cellStyle name="20% - Accent4 10 3 6 2" xfId="11271"/>
    <cellStyle name="20% - Accent4 10 3 6 2 2" xfId="11272"/>
    <cellStyle name="20% - Accent4 10 3 6 3" xfId="11273"/>
    <cellStyle name="20% - Accent4 10 3 7" xfId="11274"/>
    <cellStyle name="20% - Accent4 10 3 7 2" xfId="11275"/>
    <cellStyle name="20% - Accent4 10 3 8" xfId="11276"/>
    <cellStyle name="20% - Accent4 10 4" xfId="11277"/>
    <cellStyle name="20% - Accent4 10 4 2" xfId="11278"/>
    <cellStyle name="20% - Accent4 10 4 2 2" xfId="11279"/>
    <cellStyle name="20% - Accent4 10 4 2 2 2" xfId="11280"/>
    <cellStyle name="20% - Accent4 10 4 2 2 2 2" xfId="11281"/>
    <cellStyle name="20% - Accent4 10 4 2 2 3" xfId="11282"/>
    <cellStyle name="20% - Accent4 10 4 2 3" xfId="11283"/>
    <cellStyle name="20% - Accent4 10 4 2 3 2" xfId="11284"/>
    <cellStyle name="20% - Accent4 10 4 2 3 2 2" xfId="11285"/>
    <cellStyle name="20% - Accent4 10 4 2 3 3" xfId="11286"/>
    <cellStyle name="20% - Accent4 10 4 2 4" xfId="11287"/>
    <cellStyle name="20% - Accent4 10 4 2 4 2" xfId="11288"/>
    <cellStyle name="20% - Accent4 10 4 2 5" xfId="11289"/>
    <cellStyle name="20% - Accent4 10 4 3" xfId="11290"/>
    <cellStyle name="20% - Accent4 10 4 3 2" xfId="11291"/>
    <cellStyle name="20% - Accent4 10 4 3 2 2" xfId="11292"/>
    <cellStyle name="20% - Accent4 10 4 3 3" xfId="11293"/>
    <cellStyle name="20% - Accent4 10 4 4" xfId="11294"/>
    <cellStyle name="20% - Accent4 10 4 4 2" xfId="11295"/>
    <cellStyle name="20% - Accent4 10 4 4 2 2" xfId="11296"/>
    <cellStyle name="20% - Accent4 10 4 4 3" xfId="11297"/>
    <cellStyle name="20% - Accent4 10 4 5" xfId="11298"/>
    <cellStyle name="20% - Accent4 10 4 5 2" xfId="11299"/>
    <cellStyle name="20% - Accent4 10 4 6" xfId="11300"/>
    <cellStyle name="20% - Accent4 10 5" xfId="11301"/>
    <cellStyle name="20% - Accent4 10 5 2" xfId="11302"/>
    <cellStyle name="20% - Accent4 10 5 2 2" xfId="11303"/>
    <cellStyle name="20% - Accent4 10 5 2 2 2" xfId="11304"/>
    <cellStyle name="20% - Accent4 10 5 2 3" xfId="11305"/>
    <cellStyle name="20% - Accent4 10 5 3" xfId="11306"/>
    <cellStyle name="20% - Accent4 10 5 3 2" xfId="11307"/>
    <cellStyle name="20% - Accent4 10 5 3 2 2" xfId="11308"/>
    <cellStyle name="20% - Accent4 10 5 3 3" xfId="11309"/>
    <cellStyle name="20% - Accent4 10 5 4" xfId="11310"/>
    <cellStyle name="20% - Accent4 10 5 4 2" xfId="11311"/>
    <cellStyle name="20% - Accent4 10 5 5" xfId="11312"/>
    <cellStyle name="20% - Accent4 10 6" xfId="11313"/>
    <cellStyle name="20% - Accent4 10 6 2" xfId="11314"/>
    <cellStyle name="20% - Accent4 10 6 2 2" xfId="11315"/>
    <cellStyle name="20% - Accent4 10 6 3" xfId="11316"/>
    <cellStyle name="20% - Accent4 10 7" xfId="11317"/>
    <cellStyle name="20% - Accent4 10 7 2" xfId="11318"/>
    <cellStyle name="20% - Accent4 10 7 2 2" xfId="11319"/>
    <cellStyle name="20% - Accent4 10 7 3" xfId="11320"/>
    <cellStyle name="20% - Accent4 10 8" xfId="11321"/>
    <cellStyle name="20% - Accent4 10 8 2" xfId="11322"/>
    <cellStyle name="20% - Accent4 10 8 2 2" xfId="11323"/>
    <cellStyle name="20% - Accent4 10 8 3" xfId="11324"/>
    <cellStyle name="20% - Accent4 10 9" xfId="11325"/>
    <cellStyle name="20% - Accent4 10 9 2" xfId="11326"/>
    <cellStyle name="20% - Accent4 100" xfId="11327"/>
    <cellStyle name="20% - Accent4 101" xfId="11328"/>
    <cellStyle name="20% - Accent4 102" xfId="11329"/>
    <cellStyle name="20% - Accent4 103" xfId="11330"/>
    <cellStyle name="20% - Accent4 104" xfId="11331"/>
    <cellStyle name="20% - Accent4 105" xfId="11332"/>
    <cellStyle name="20% - Accent4 106" xfId="11333"/>
    <cellStyle name="20% - Accent4 107" xfId="11334"/>
    <cellStyle name="20% - Accent4 108" xfId="11335"/>
    <cellStyle name="20% - Accent4 109" xfId="11336"/>
    <cellStyle name="20% - Accent4 11" xfId="11337"/>
    <cellStyle name="20% - Accent4 11 10" xfId="11338"/>
    <cellStyle name="20% - Accent4 11 2" xfId="11339"/>
    <cellStyle name="20% - Accent4 11 2 2" xfId="11340"/>
    <cellStyle name="20% - Accent4 11 2 2 2" xfId="11341"/>
    <cellStyle name="20% - Accent4 11 2 2 2 2" xfId="11342"/>
    <cellStyle name="20% - Accent4 11 2 2 2 2 2" xfId="11343"/>
    <cellStyle name="20% - Accent4 11 2 2 2 2 2 2" xfId="11344"/>
    <cellStyle name="20% - Accent4 11 2 2 2 2 2 2 2" xfId="11345"/>
    <cellStyle name="20% - Accent4 11 2 2 2 2 2 3" xfId="11346"/>
    <cellStyle name="20% - Accent4 11 2 2 2 2 3" xfId="11347"/>
    <cellStyle name="20% - Accent4 11 2 2 2 2 3 2" xfId="11348"/>
    <cellStyle name="20% - Accent4 11 2 2 2 2 3 2 2" xfId="11349"/>
    <cellStyle name="20% - Accent4 11 2 2 2 2 3 3" xfId="11350"/>
    <cellStyle name="20% - Accent4 11 2 2 2 2 4" xfId="11351"/>
    <cellStyle name="20% - Accent4 11 2 2 2 2 4 2" xfId="11352"/>
    <cellStyle name="20% - Accent4 11 2 2 2 2 5" xfId="11353"/>
    <cellStyle name="20% - Accent4 11 2 2 2 3" xfId="11354"/>
    <cellStyle name="20% - Accent4 11 2 2 2 3 2" xfId="11355"/>
    <cellStyle name="20% - Accent4 11 2 2 2 3 2 2" xfId="11356"/>
    <cellStyle name="20% - Accent4 11 2 2 2 3 3" xfId="11357"/>
    <cellStyle name="20% - Accent4 11 2 2 2 4" xfId="11358"/>
    <cellStyle name="20% - Accent4 11 2 2 2 4 2" xfId="11359"/>
    <cellStyle name="20% - Accent4 11 2 2 2 4 2 2" xfId="11360"/>
    <cellStyle name="20% - Accent4 11 2 2 2 4 3" xfId="11361"/>
    <cellStyle name="20% - Accent4 11 2 2 2 5" xfId="11362"/>
    <cellStyle name="20% - Accent4 11 2 2 2 5 2" xfId="11363"/>
    <cellStyle name="20% - Accent4 11 2 2 2 6" xfId="11364"/>
    <cellStyle name="20% - Accent4 11 2 2 3" xfId="11365"/>
    <cellStyle name="20% - Accent4 11 2 2 3 2" xfId="11366"/>
    <cellStyle name="20% - Accent4 11 2 2 3 2 2" xfId="11367"/>
    <cellStyle name="20% - Accent4 11 2 2 3 2 2 2" xfId="11368"/>
    <cellStyle name="20% - Accent4 11 2 2 3 2 3" xfId="11369"/>
    <cellStyle name="20% - Accent4 11 2 2 3 3" xfId="11370"/>
    <cellStyle name="20% - Accent4 11 2 2 3 3 2" xfId="11371"/>
    <cellStyle name="20% - Accent4 11 2 2 3 3 2 2" xfId="11372"/>
    <cellStyle name="20% - Accent4 11 2 2 3 3 3" xfId="11373"/>
    <cellStyle name="20% - Accent4 11 2 2 3 4" xfId="11374"/>
    <cellStyle name="20% - Accent4 11 2 2 3 4 2" xfId="11375"/>
    <cellStyle name="20% - Accent4 11 2 2 3 5" xfId="11376"/>
    <cellStyle name="20% - Accent4 11 2 2 4" xfId="11377"/>
    <cellStyle name="20% - Accent4 11 2 2 4 2" xfId="11378"/>
    <cellStyle name="20% - Accent4 11 2 2 4 2 2" xfId="11379"/>
    <cellStyle name="20% - Accent4 11 2 2 4 3" xfId="11380"/>
    <cellStyle name="20% - Accent4 11 2 2 5" xfId="11381"/>
    <cellStyle name="20% - Accent4 11 2 2 5 2" xfId="11382"/>
    <cellStyle name="20% - Accent4 11 2 2 5 2 2" xfId="11383"/>
    <cellStyle name="20% - Accent4 11 2 2 5 3" xfId="11384"/>
    <cellStyle name="20% - Accent4 11 2 2 6" xfId="11385"/>
    <cellStyle name="20% - Accent4 11 2 2 6 2" xfId="11386"/>
    <cellStyle name="20% - Accent4 11 2 2 6 2 2" xfId="11387"/>
    <cellStyle name="20% - Accent4 11 2 2 6 3" xfId="11388"/>
    <cellStyle name="20% - Accent4 11 2 2 7" xfId="11389"/>
    <cellStyle name="20% - Accent4 11 2 2 7 2" xfId="11390"/>
    <cellStyle name="20% - Accent4 11 2 2 8" xfId="11391"/>
    <cellStyle name="20% - Accent4 11 2 3" xfId="11392"/>
    <cellStyle name="20% - Accent4 11 2 3 2" xfId="11393"/>
    <cellStyle name="20% - Accent4 11 2 3 2 2" xfId="11394"/>
    <cellStyle name="20% - Accent4 11 2 3 2 2 2" xfId="11395"/>
    <cellStyle name="20% - Accent4 11 2 3 2 2 2 2" xfId="11396"/>
    <cellStyle name="20% - Accent4 11 2 3 2 2 3" xfId="11397"/>
    <cellStyle name="20% - Accent4 11 2 3 2 3" xfId="11398"/>
    <cellStyle name="20% - Accent4 11 2 3 2 3 2" xfId="11399"/>
    <cellStyle name="20% - Accent4 11 2 3 2 3 2 2" xfId="11400"/>
    <cellStyle name="20% - Accent4 11 2 3 2 3 3" xfId="11401"/>
    <cellStyle name="20% - Accent4 11 2 3 2 4" xfId="11402"/>
    <cellStyle name="20% - Accent4 11 2 3 2 4 2" xfId="11403"/>
    <cellStyle name="20% - Accent4 11 2 3 2 5" xfId="11404"/>
    <cellStyle name="20% - Accent4 11 2 3 3" xfId="11405"/>
    <cellStyle name="20% - Accent4 11 2 3 3 2" xfId="11406"/>
    <cellStyle name="20% - Accent4 11 2 3 3 2 2" xfId="11407"/>
    <cellStyle name="20% - Accent4 11 2 3 3 3" xfId="11408"/>
    <cellStyle name="20% - Accent4 11 2 3 4" xfId="11409"/>
    <cellStyle name="20% - Accent4 11 2 3 4 2" xfId="11410"/>
    <cellStyle name="20% - Accent4 11 2 3 4 2 2" xfId="11411"/>
    <cellStyle name="20% - Accent4 11 2 3 4 3" xfId="11412"/>
    <cellStyle name="20% - Accent4 11 2 3 5" xfId="11413"/>
    <cellStyle name="20% - Accent4 11 2 3 5 2" xfId="11414"/>
    <cellStyle name="20% - Accent4 11 2 3 6" xfId="11415"/>
    <cellStyle name="20% - Accent4 11 2 4" xfId="11416"/>
    <cellStyle name="20% - Accent4 11 2 4 2" xfId="11417"/>
    <cellStyle name="20% - Accent4 11 2 4 2 2" xfId="11418"/>
    <cellStyle name="20% - Accent4 11 2 4 2 2 2" xfId="11419"/>
    <cellStyle name="20% - Accent4 11 2 4 2 3" xfId="11420"/>
    <cellStyle name="20% - Accent4 11 2 4 3" xfId="11421"/>
    <cellStyle name="20% - Accent4 11 2 4 3 2" xfId="11422"/>
    <cellStyle name="20% - Accent4 11 2 4 3 2 2" xfId="11423"/>
    <cellStyle name="20% - Accent4 11 2 4 3 3" xfId="11424"/>
    <cellStyle name="20% - Accent4 11 2 4 4" xfId="11425"/>
    <cellStyle name="20% - Accent4 11 2 4 4 2" xfId="11426"/>
    <cellStyle name="20% - Accent4 11 2 4 5" xfId="11427"/>
    <cellStyle name="20% - Accent4 11 2 5" xfId="11428"/>
    <cellStyle name="20% - Accent4 11 2 5 2" xfId="11429"/>
    <cellStyle name="20% - Accent4 11 2 5 2 2" xfId="11430"/>
    <cellStyle name="20% - Accent4 11 2 5 3" xfId="11431"/>
    <cellStyle name="20% - Accent4 11 2 6" xfId="11432"/>
    <cellStyle name="20% - Accent4 11 2 6 2" xfId="11433"/>
    <cellStyle name="20% - Accent4 11 2 6 2 2" xfId="11434"/>
    <cellStyle name="20% - Accent4 11 2 6 3" xfId="11435"/>
    <cellStyle name="20% - Accent4 11 2 7" xfId="11436"/>
    <cellStyle name="20% - Accent4 11 2 7 2" xfId="11437"/>
    <cellStyle name="20% - Accent4 11 2 7 2 2" xfId="11438"/>
    <cellStyle name="20% - Accent4 11 2 7 3" xfId="11439"/>
    <cellStyle name="20% - Accent4 11 2 8" xfId="11440"/>
    <cellStyle name="20% - Accent4 11 2 8 2" xfId="11441"/>
    <cellStyle name="20% - Accent4 11 2 9" xfId="11442"/>
    <cellStyle name="20% - Accent4 11 3" xfId="11443"/>
    <cellStyle name="20% - Accent4 11 3 2" xfId="11444"/>
    <cellStyle name="20% - Accent4 11 3 2 2" xfId="11445"/>
    <cellStyle name="20% - Accent4 11 3 2 2 2" xfId="11446"/>
    <cellStyle name="20% - Accent4 11 3 2 2 2 2" xfId="11447"/>
    <cellStyle name="20% - Accent4 11 3 2 2 2 2 2" xfId="11448"/>
    <cellStyle name="20% - Accent4 11 3 2 2 2 3" xfId="11449"/>
    <cellStyle name="20% - Accent4 11 3 2 2 3" xfId="11450"/>
    <cellStyle name="20% - Accent4 11 3 2 2 3 2" xfId="11451"/>
    <cellStyle name="20% - Accent4 11 3 2 2 3 2 2" xfId="11452"/>
    <cellStyle name="20% - Accent4 11 3 2 2 3 3" xfId="11453"/>
    <cellStyle name="20% - Accent4 11 3 2 2 4" xfId="11454"/>
    <cellStyle name="20% - Accent4 11 3 2 2 4 2" xfId="11455"/>
    <cellStyle name="20% - Accent4 11 3 2 2 5" xfId="11456"/>
    <cellStyle name="20% - Accent4 11 3 2 3" xfId="11457"/>
    <cellStyle name="20% - Accent4 11 3 2 3 2" xfId="11458"/>
    <cellStyle name="20% - Accent4 11 3 2 3 2 2" xfId="11459"/>
    <cellStyle name="20% - Accent4 11 3 2 3 3" xfId="11460"/>
    <cellStyle name="20% - Accent4 11 3 2 4" xfId="11461"/>
    <cellStyle name="20% - Accent4 11 3 2 4 2" xfId="11462"/>
    <cellStyle name="20% - Accent4 11 3 2 4 2 2" xfId="11463"/>
    <cellStyle name="20% - Accent4 11 3 2 4 3" xfId="11464"/>
    <cellStyle name="20% - Accent4 11 3 2 5" xfId="11465"/>
    <cellStyle name="20% - Accent4 11 3 2 5 2" xfId="11466"/>
    <cellStyle name="20% - Accent4 11 3 2 6" xfId="11467"/>
    <cellStyle name="20% - Accent4 11 3 3" xfId="11468"/>
    <cellStyle name="20% - Accent4 11 3 3 2" xfId="11469"/>
    <cellStyle name="20% - Accent4 11 3 3 2 2" xfId="11470"/>
    <cellStyle name="20% - Accent4 11 3 3 2 2 2" xfId="11471"/>
    <cellStyle name="20% - Accent4 11 3 3 2 3" xfId="11472"/>
    <cellStyle name="20% - Accent4 11 3 3 3" xfId="11473"/>
    <cellStyle name="20% - Accent4 11 3 3 3 2" xfId="11474"/>
    <cellStyle name="20% - Accent4 11 3 3 3 2 2" xfId="11475"/>
    <cellStyle name="20% - Accent4 11 3 3 3 3" xfId="11476"/>
    <cellStyle name="20% - Accent4 11 3 3 4" xfId="11477"/>
    <cellStyle name="20% - Accent4 11 3 3 4 2" xfId="11478"/>
    <cellStyle name="20% - Accent4 11 3 3 5" xfId="11479"/>
    <cellStyle name="20% - Accent4 11 3 4" xfId="11480"/>
    <cellStyle name="20% - Accent4 11 3 4 2" xfId="11481"/>
    <cellStyle name="20% - Accent4 11 3 4 2 2" xfId="11482"/>
    <cellStyle name="20% - Accent4 11 3 4 3" xfId="11483"/>
    <cellStyle name="20% - Accent4 11 3 5" xfId="11484"/>
    <cellStyle name="20% - Accent4 11 3 5 2" xfId="11485"/>
    <cellStyle name="20% - Accent4 11 3 5 2 2" xfId="11486"/>
    <cellStyle name="20% - Accent4 11 3 5 3" xfId="11487"/>
    <cellStyle name="20% - Accent4 11 3 6" xfId="11488"/>
    <cellStyle name="20% - Accent4 11 3 6 2" xfId="11489"/>
    <cellStyle name="20% - Accent4 11 3 6 2 2" xfId="11490"/>
    <cellStyle name="20% - Accent4 11 3 6 3" xfId="11491"/>
    <cellStyle name="20% - Accent4 11 3 7" xfId="11492"/>
    <cellStyle name="20% - Accent4 11 3 7 2" xfId="11493"/>
    <cellStyle name="20% - Accent4 11 3 8" xfId="11494"/>
    <cellStyle name="20% - Accent4 11 4" xfId="11495"/>
    <cellStyle name="20% - Accent4 11 4 2" xfId="11496"/>
    <cellStyle name="20% - Accent4 11 4 2 2" xfId="11497"/>
    <cellStyle name="20% - Accent4 11 4 2 2 2" xfId="11498"/>
    <cellStyle name="20% - Accent4 11 4 2 2 2 2" xfId="11499"/>
    <cellStyle name="20% - Accent4 11 4 2 2 3" xfId="11500"/>
    <cellStyle name="20% - Accent4 11 4 2 3" xfId="11501"/>
    <cellStyle name="20% - Accent4 11 4 2 3 2" xfId="11502"/>
    <cellStyle name="20% - Accent4 11 4 2 3 2 2" xfId="11503"/>
    <cellStyle name="20% - Accent4 11 4 2 3 3" xfId="11504"/>
    <cellStyle name="20% - Accent4 11 4 2 4" xfId="11505"/>
    <cellStyle name="20% - Accent4 11 4 2 4 2" xfId="11506"/>
    <cellStyle name="20% - Accent4 11 4 2 5" xfId="11507"/>
    <cellStyle name="20% - Accent4 11 4 3" xfId="11508"/>
    <cellStyle name="20% - Accent4 11 4 3 2" xfId="11509"/>
    <cellStyle name="20% - Accent4 11 4 3 2 2" xfId="11510"/>
    <cellStyle name="20% - Accent4 11 4 3 3" xfId="11511"/>
    <cellStyle name="20% - Accent4 11 4 4" xfId="11512"/>
    <cellStyle name="20% - Accent4 11 4 4 2" xfId="11513"/>
    <cellStyle name="20% - Accent4 11 4 4 2 2" xfId="11514"/>
    <cellStyle name="20% - Accent4 11 4 4 3" xfId="11515"/>
    <cellStyle name="20% - Accent4 11 4 5" xfId="11516"/>
    <cellStyle name="20% - Accent4 11 4 5 2" xfId="11517"/>
    <cellStyle name="20% - Accent4 11 4 6" xfId="11518"/>
    <cellStyle name="20% - Accent4 11 5" xfId="11519"/>
    <cellStyle name="20% - Accent4 11 5 2" xfId="11520"/>
    <cellStyle name="20% - Accent4 11 5 2 2" xfId="11521"/>
    <cellStyle name="20% - Accent4 11 5 2 2 2" xfId="11522"/>
    <cellStyle name="20% - Accent4 11 5 2 3" xfId="11523"/>
    <cellStyle name="20% - Accent4 11 5 3" xfId="11524"/>
    <cellStyle name="20% - Accent4 11 5 3 2" xfId="11525"/>
    <cellStyle name="20% - Accent4 11 5 3 2 2" xfId="11526"/>
    <cellStyle name="20% - Accent4 11 5 3 3" xfId="11527"/>
    <cellStyle name="20% - Accent4 11 5 4" xfId="11528"/>
    <cellStyle name="20% - Accent4 11 5 4 2" xfId="11529"/>
    <cellStyle name="20% - Accent4 11 5 5" xfId="11530"/>
    <cellStyle name="20% - Accent4 11 6" xfId="11531"/>
    <cellStyle name="20% - Accent4 11 6 2" xfId="11532"/>
    <cellStyle name="20% - Accent4 11 6 2 2" xfId="11533"/>
    <cellStyle name="20% - Accent4 11 6 3" xfId="11534"/>
    <cellStyle name="20% - Accent4 11 7" xfId="11535"/>
    <cellStyle name="20% - Accent4 11 7 2" xfId="11536"/>
    <cellStyle name="20% - Accent4 11 7 2 2" xfId="11537"/>
    <cellStyle name="20% - Accent4 11 7 3" xfId="11538"/>
    <cellStyle name="20% - Accent4 11 8" xfId="11539"/>
    <cellStyle name="20% - Accent4 11 8 2" xfId="11540"/>
    <cellStyle name="20% - Accent4 11 8 2 2" xfId="11541"/>
    <cellStyle name="20% - Accent4 11 8 3" xfId="11542"/>
    <cellStyle name="20% - Accent4 11 9" xfId="11543"/>
    <cellStyle name="20% - Accent4 11 9 2" xfId="11544"/>
    <cellStyle name="20% - Accent4 110" xfId="11545"/>
    <cellStyle name="20% - Accent4 111" xfId="11546"/>
    <cellStyle name="20% - Accent4 112" xfId="11547"/>
    <cellStyle name="20% - Accent4 113" xfId="11548"/>
    <cellStyle name="20% - Accent4 114" xfId="11549"/>
    <cellStyle name="20% - Accent4 115" xfId="11550"/>
    <cellStyle name="20% - Accent4 116" xfId="11551"/>
    <cellStyle name="20% - Accent4 117" xfId="11552"/>
    <cellStyle name="20% - Accent4 118" xfId="11553"/>
    <cellStyle name="20% - Accent4 119" xfId="11554"/>
    <cellStyle name="20% - Accent4 12" xfId="11555"/>
    <cellStyle name="20% - Accent4 12 10" xfId="11556"/>
    <cellStyle name="20% - Accent4 12 2" xfId="11557"/>
    <cellStyle name="20% - Accent4 12 2 2" xfId="11558"/>
    <cellStyle name="20% - Accent4 12 2 2 2" xfId="11559"/>
    <cellStyle name="20% - Accent4 12 2 2 2 2" xfId="11560"/>
    <cellStyle name="20% - Accent4 12 2 2 2 2 2" xfId="11561"/>
    <cellStyle name="20% - Accent4 12 2 2 2 2 2 2" xfId="11562"/>
    <cellStyle name="20% - Accent4 12 2 2 2 2 2 2 2" xfId="11563"/>
    <cellStyle name="20% - Accent4 12 2 2 2 2 2 3" xfId="11564"/>
    <cellStyle name="20% - Accent4 12 2 2 2 2 3" xfId="11565"/>
    <cellStyle name="20% - Accent4 12 2 2 2 2 3 2" xfId="11566"/>
    <cellStyle name="20% - Accent4 12 2 2 2 2 3 2 2" xfId="11567"/>
    <cellStyle name="20% - Accent4 12 2 2 2 2 3 3" xfId="11568"/>
    <cellStyle name="20% - Accent4 12 2 2 2 2 4" xfId="11569"/>
    <cellStyle name="20% - Accent4 12 2 2 2 2 4 2" xfId="11570"/>
    <cellStyle name="20% - Accent4 12 2 2 2 2 5" xfId="11571"/>
    <cellStyle name="20% - Accent4 12 2 2 2 3" xfId="11572"/>
    <cellStyle name="20% - Accent4 12 2 2 2 3 2" xfId="11573"/>
    <cellStyle name="20% - Accent4 12 2 2 2 3 2 2" xfId="11574"/>
    <cellStyle name="20% - Accent4 12 2 2 2 3 3" xfId="11575"/>
    <cellStyle name="20% - Accent4 12 2 2 2 4" xfId="11576"/>
    <cellStyle name="20% - Accent4 12 2 2 2 4 2" xfId="11577"/>
    <cellStyle name="20% - Accent4 12 2 2 2 4 2 2" xfId="11578"/>
    <cellStyle name="20% - Accent4 12 2 2 2 4 3" xfId="11579"/>
    <cellStyle name="20% - Accent4 12 2 2 2 5" xfId="11580"/>
    <cellStyle name="20% - Accent4 12 2 2 2 5 2" xfId="11581"/>
    <cellStyle name="20% - Accent4 12 2 2 2 6" xfId="11582"/>
    <cellStyle name="20% - Accent4 12 2 2 3" xfId="11583"/>
    <cellStyle name="20% - Accent4 12 2 2 3 2" xfId="11584"/>
    <cellStyle name="20% - Accent4 12 2 2 3 2 2" xfId="11585"/>
    <cellStyle name="20% - Accent4 12 2 2 3 2 2 2" xfId="11586"/>
    <cellStyle name="20% - Accent4 12 2 2 3 2 3" xfId="11587"/>
    <cellStyle name="20% - Accent4 12 2 2 3 3" xfId="11588"/>
    <cellStyle name="20% - Accent4 12 2 2 3 3 2" xfId="11589"/>
    <cellStyle name="20% - Accent4 12 2 2 3 3 2 2" xfId="11590"/>
    <cellStyle name="20% - Accent4 12 2 2 3 3 3" xfId="11591"/>
    <cellStyle name="20% - Accent4 12 2 2 3 4" xfId="11592"/>
    <cellStyle name="20% - Accent4 12 2 2 3 4 2" xfId="11593"/>
    <cellStyle name="20% - Accent4 12 2 2 3 5" xfId="11594"/>
    <cellStyle name="20% - Accent4 12 2 2 4" xfId="11595"/>
    <cellStyle name="20% - Accent4 12 2 2 4 2" xfId="11596"/>
    <cellStyle name="20% - Accent4 12 2 2 4 2 2" xfId="11597"/>
    <cellStyle name="20% - Accent4 12 2 2 4 3" xfId="11598"/>
    <cellStyle name="20% - Accent4 12 2 2 5" xfId="11599"/>
    <cellStyle name="20% - Accent4 12 2 2 5 2" xfId="11600"/>
    <cellStyle name="20% - Accent4 12 2 2 5 2 2" xfId="11601"/>
    <cellStyle name="20% - Accent4 12 2 2 5 3" xfId="11602"/>
    <cellStyle name="20% - Accent4 12 2 2 6" xfId="11603"/>
    <cellStyle name="20% - Accent4 12 2 2 6 2" xfId="11604"/>
    <cellStyle name="20% - Accent4 12 2 2 6 2 2" xfId="11605"/>
    <cellStyle name="20% - Accent4 12 2 2 6 3" xfId="11606"/>
    <cellStyle name="20% - Accent4 12 2 2 7" xfId="11607"/>
    <cellStyle name="20% - Accent4 12 2 2 7 2" xfId="11608"/>
    <cellStyle name="20% - Accent4 12 2 2 8" xfId="11609"/>
    <cellStyle name="20% - Accent4 12 2 3" xfId="11610"/>
    <cellStyle name="20% - Accent4 12 2 3 2" xfId="11611"/>
    <cellStyle name="20% - Accent4 12 2 3 2 2" xfId="11612"/>
    <cellStyle name="20% - Accent4 12 2 3 2 2 2" xfId="11613"/>
    <cellStyle name="20% - Accent4 12 2 3 2 2 2 2" xfId="11614"/>
    <cellStyle name="20% - Accent4 12 2 3 2 2 3" xfId="11615"/>
    <cellStyle name="20% - Accent4 12 2 3 2 3" xfId="11616"/>
    <cellStyle name="20% - Accent4 12 2 3 2 3 2" xfId="11617"/>
    <cellStyle name="20% - Accent4 12 2 3 2 3 2 2" xfId="11618"/>
    <cellStyle name="20% - Accent4 12 2 3 2 3 3" xfId="11619"/>
    <cellStyle name="20% - Accent4 12 2 3 2 4" xfId="11620"/>
    <cellStyle name="20% - Accent4 12 2 3 2 4 2" xfId="11621"/>
    <cellStyle name="20% - Accent4 12 2 3 2 5" xfId="11622"/>
    <cellStyle name="20% - Accent4 12 2 3 3" xfId="11623"/>
    <cellStyle name="20% - Accent4 12 2 3 3 2" xfId="11624"/>
    <cellStyle name="20% - Accent4 12 2 3 3 2 2" xfId="11625"/>
    <cellStyle name="20% - Accent4 12 2 3 3 3" xfId="11626"/>
    <cellStyle name="20% - Accent4 12 2 3 4" xfId="11627"/>
    <cellStyle name="20% - Accent4 12 2 3 4 2" xfId="11628"/>
    <cellStyle name="20% - Accent4 12 2 3 4 2 2" xfId="11629"/>
    <cellStyle name="20% - Accent4 12 2 3 4 3" xfId="11630"/>
    <cellStyle name="20% - Accent4 12 2 3 5" xfId="11631"/>
    <cellStyle name="20% - Accent4 12 2 3 5 2" xfId="11632"/>
    <cellStyle name="20% - Accent4 12 2 3 6" xfId="11633"/>
    <cellStyle name="20% - Accent4 12 2 4" xfId="11634"/>
    <cellStyle name="20% - Accent4 12 2 4 2" xfId="11635"/>
    <cellStyle name="20% - Accent4 12 2 4 2 2" xfId="11636"/>
    <cellStyle name="20% - Accent4 12 2 4 2 2 2" xfId="11637"/>
    <cellStyle name="20% - Accent4 12 2 4 2 3" xfId="11638"/>
    <cellStyle name="20% - Accent4 12 2 4 3" xfId="11639"/>
    <cellStyle name="20% - Accent4 12 2 4 3 2" xfId="11640"/>
    <cellStyle name="20% - Accent4 12 2 4 3 2 2" xfId="11641"/>
    <cellStyle name="20% - Accent4 12 2 4 3 3" xfId="11642"/>
    <cellStyle name="20% - Accent4 12 2 4 4" xfId="11643"/>
    <cellStyle name="20% - Accent4 12 2 4 4 2" xfId="11644"/>
    <cellStyle name="20% - Accent4 12 2 4 5" xfId="11645"/>
    <cellStyle name="20% - Accent4 12 2 5" xfId="11646"/>
    <cellStyle name="20% - Accent4 12 2 5 2" xfId="11647"/>
    <cellStyle name="20% - Accent4 12 2 5 2 2" xfId="11648"/>
    <cellStyle name="20% - Accent4 12 2 5 3" xfId="11649"/>
    <cellStyle name="20% - Accent4 12 2 6" xfId="11650"/>
    <cellStyle name="20% - Accent4 12 2 6 2" xfId="11651"/>
    <cellStyle name="20% - Accent4 12 2 6 2 2" xfId="11652"/>
    <cellStyle name="20% - Accent4 12 2 6 3" xfId="11653"/>
    <cellStyle name="20% - Accent4 12 2 7" xfId="11654"/>
    <cellStyle name="20% - Accent4 12 2 7 2" xfId="11655"/>
    <cellStyle name="20% - Accent4 12 2 7 2 2" xfId="11656"/>
    <cellStyle name="20% - Accent4 12 2 7 3" xfId="11657"/>
    <cellStyle name="20% - Accent4 12 2 8" xfId="11658"/>
    <cellStyle name="20% - Accent4 12 2 8 2" xfId="11659"/>
    <cellStyle name="20% - Accent4 12 2 9" xfId="11660"/>
    <cellStyle name="20% - Accent4 12 3" xfId="11661"/>
    <cellStyle name="20% - Accent4 12 3 2" xfId="11662"/>
    <cellStyle name="20% - Accent4 12 3 2 2" xfId="11663"/>
    <cellStyle name="20% - Accent4 12 3 2 2 2" xfId="11664"/>
    <cellStyle name="20% - Accent4 12 3 2 2 2 2" xfId="11665"/>
    <cellStyle name="20% - Accent4 12 3 2 2 2 2 2" xfId="11666"/>
    <cellStyle name="20% - Accent4 12 3 2 2 2 3" xfId="11667"/>
    <cellStyle name="20% - Accent4 12 3 2 2 3" xfId="11668"/>
    <cellStyle name="20% - Accent4 12 3 2 2 3 2" xfId="11669"/>
    <cellStyle name="20% - Accent4 12 3 2 2 3 2 2" xfId="11670"/>
    <cellStyle name="20% - Accent4 12 3 2 2 3 3" xfId="11671"/>
    <cellStyle name="20% - Accent4 12 3 2 2 4" xfId="11672"/>
    <cellStyle name="20% - Accent4 12 3 2 2 4 2" xfId="11673"/>
    <cellStyle name="20% - Accent4 12 3 2 2 5" xfId="11674"/>
    <cellStyle name="20% - Accent4 12 3 2 3" xfId="11675"/>
    <cellStyle name="20% - Accent4 12 3 2 3 2" xfId="11676"/>
    <cellStyle name="20% - Accent4 12 3 2 3 2 2" xfId="11677"/>
    <cellStyle name="20% - Accent4 12 3 2 3 3" xfId="11678"/>
    <cellStyle name="20% - Accent4 12 3 2 4" xfId="11679"/>
    <cellStyle name="20% - Accent4 12 3 2 4 2" xfId="11680"/>
    <cellStyle name="20% - Accent4 12 3 2 4 2 2" xfId="11681"/>
    <cellStyle name="20% - Accent4 12 3 2 4 3" xfId="11682"/>
    <cellStyle name="20% - Accent4 12 3 2 5" xfId="11683"/>
    <cellStyle name="20% - Accent4 12 3 2 5 2" xfId="11684"/>
    <cellStyle name="20% - Accent4 12 3 2 6" xfId="11685"/>
    <cellStyle name="20% - Accent4 12 3 3" xfId="11686"/>
    <cellStyle name="20% - Accent4 12 3 3 2" xfId="11687"/>
    <cellStyle name="20% - Accent4 12 3 3 2 2" xfId="11688"/>
    <cellStyle name="20% - Accent4 12 3 3 2 2 2" xfId="11689"/>
    <cellStyle name="20% - Accent4 12 3 3 2 3" xfId="11690"/>
    <cellStyle name="20% - Accent4 12 3 3 3" xfId="11691"/>
    <cellStyle name="20% - Accent4 12 3 3 3 2" xfId="11692"/>
    <cellStyle name="20% - Accent4 12 3 3 3 2 2" xfId="11693"/>
    <cellStyle name="20% - Accent4 12 3 3 3 3" xfId="11694"/>
    <cellStyle name="20% - Accent4 12 3 3 4" xfId="11695"/>
    <cellStyle name="20% - Accent4 12 3 3 4 2" xfId="11696"/>
    <cellStyle name="20% - Accent4 12 3 3 5" xfId="11697"/>
    <cellStyle name="20% - Accent4 12 3 4" xfId="11698"/>
    <cellStyle name="20% - Accent4 12 3 4 2" xfId="11699"/>
    <cellStyle name="20% - Accent4 12 3 4 2 2" xfId="11700"/>
    <cellStyle name="20% - Accent4 12 3 4 3" xfId="11701"/>
    <cellStyle name="20% - Accent4 12 3 5" xfId="11702"/>
    <cellStyle name="20% - Accent4 12 3 5 2" xfId="11703"/>
    <cellStyle name="20% - Accent4 12 3 5 2 2" xfId="11704"/>
    <cellStyle name="20% - Accent4 12 3 5 3" xfId="11705"/>
    <cellStyle name="20% - Accent4 12 3 6" xfId="11706"/>
    <cellStyle name="20% - Accent4 12 3 6 2" xfId="11707"/>
    <cellStyle name="20% - Accent4 12 3 6 2 2" xfId="11708"/>
    <cellStyle name="20% - Accent4 12 3 6 3" xfId="11709"/>
    <cellStyle name="20% - Accent4 12 3 7" xfId="11710"/>
    <cellStyle name="20% - Accent4 12 3 7 2" xfId="11711"/>
    <cellStyle name="20% - Accent4 12 3 8" xfId="11712"/>
    <cellStyle name="20% - Accent4 12 4" xfId="11713"/>
    <cellStyle name="20% - Accent4 12 4 2" xfId="11714"/>
    <cellStyle name="20% - Accent4 12 4 2 2" xfId="11715"/>
    <cellStyle name="20% - Accent4 12 4 2 2 2" xfId="11716"/>
    <cellStyle name="20% - Accent4 12 4 2 2 2 2" xfId="11717"/>
    <cellStyle name="20% - Accent4 12 4 2 2 3" xfId="11718"/>
    <cellStyle name="20% - Accent4 12 4 2 3" xfId="11719"/>
    <cellStyle name="20% - Accent4 12 4 2 3 2" xfId="11720"/>
    <cellStyle name="20% - Accent4 12 4 2 3 2 2" xfId="11721"/>
    <cellStyle name="20% - Accent4 12 4 2 3 3" xfId="11722"/>
    <cellStyle name="20% - Accent4 12 4 2 4" xfId="11723"/>
    <cellStyle name="20% - Accent4 12 4 2 4 2" xfId="11724"/>
    <cellStyle name="20% - Accent4 12 4 2 5" xfId="11725"/>
    <cellStyle name="20% - Accent4 12 4 3" xfId="11726"/>
    <cellStyle name="20% - Accent4 12 4 3 2" xfId="11727"/>
    <cellStyle name="20% - Accent4 12 4 3 2 2" xfId="11728"/>
    <cellStyle name="20% - Accent4 12 4 3 3" xfId="11729"/>
    <cellStyle name="20% - Accent4 12 4 4" xfId="11730"/>
    <cellStyle name="20% - Accent4 12 4 4 2" xfId="11731"/>
    <cellStyle name="20% - Accent4 12 4 4 2 2" xfId="11732"/>
    <cellStyle name="20% - Accent4 12 4 4 3" xfId="11733"/>
    <cellStyle name="20% - Accent4 12 4 5" xfId="11734"/>
    <cellStyle name="20% - Accent4 12 4 5 2" xfId="11735"/>
    <cellStyle name="20% - Accent4 12 4 6" xfId="11736"/>
    <cellStyle name="20% - Accent4 12 5" xfId="11737"/>
    <cellStyle name="20% - Accent4 12 5 2" xfId="11738"/>
    <cellStyle name="20% - Accent4 12 5 2 2" xfId="11739"/>
    <cellStyle name="20% - Accent4 12 5 2 2 2" xfId="11740"/>
    <cellStyle name="20% - Accent4 12 5 2 3" xfId="11741"/>
    <cellStyle name="20% - Accent4 12 5 3" xfId="11742"/>
    <cellStyle name="20% - Accent4 12 5 3 2" xfId="11743"/>
    <cellStyle name="20% - Accent4 12 5 3 2 2" xfId="11744"/>
    <cellStyle name="20% - Accent4 12 5 3 3" xfId="11745"/>
    <cellStyle name="20% - Accent4 12 5 4" xfId="11746"/>
    <cellStyle name="20% - Accent4 12 5 4 2" xfId="11747"/>
    <cellStyle name="20% - Accent4 12 5 5" xfId="11748"/>
    <cellStyle name="20% - Accent4 12 6" xfId="11749"/>
    <cellStyle name="20% - Accent4 12 6 2" xfId="11750"/>
    <cellStyle name="20% - Accent4 12 6 2 2" xfId="11751"/>
    <cellStyle name="20% - Accent4 12 6 3" xfId="11752"/>
    <cellStyle name="20% - Accent4 12 7" xfId="11753"/>
    <cellStyle name="20% - Accent4 12 7 2" xfId="11754"/>
    <cellStyle name="20% - Accent4 12 7 2 2" xfId="11755"/>
    <cellStyle name="20% - Accent4 12 7 3" xfId="11756"/>
    <cellStyle name="20% - Accent4 12 8" xfId="11757"/>
    <cellStyle name="20% - Accent4 12 8 2" xfId="11758"/>
    <cellStyle name="20% - Accent4 12 8 2 2" xfId="11759"/>
    <cellStyle name="20% - Accent4 12 8 3" xfId="11760"/>
    <cellStyle name="20% - Accent4 12 9" xfId="11761"/>
    <cellStyle name="20% - Accent4 12 9 2" xfId="11762"/>
    <cellStyle name="20% - Accent4 120" xfId="11763"/>
    <cellStyle name="20% - Accent4 121" xfId="11764"/>
    <cellStyle name="20% - Accent4 122" xfId="11765"/>
    <cellStyle name="20% - Accent4 123" xfId="11766"/>
    <cellStyle name="20% - Accent4 124" xfId="11767"/>
    <cellStyle name="20% - Accent4 125" xfId="11768"/>
    <cellStyle name="20% - Accent4 126" xfId="11769"/>
    <cellStyle name="20% - Accent4 127" xfId="11770"/>
    <cellStyle name="20% - Accent4 128" xfId="11771"/>
    <cellStyle name="20% - Accent4 129" xfId="11772"/>
    <cellStyle name="20% - Accent4 13" xfId="11773"/>
    <cellStyle name="20% - Accent4 13 10" xfId="11774"/>
    <cellStyle name="20% - Accent4 13 2" xfId="11775"/>
    <cellStyle name="20% - Accent4 13 2 2" xfId="11776"/>
    <cellStyle name="20% - Accent4 13 2 2 2" xfId="11777"/>
    <cellStyle name="20% - Accent4 13 2 2 2 2" xfId="11778"/>
    <cellStyle name="20% - Accent4 13 2 2 2 2 2" xfId="11779"/>
    <cellStyle name="20% - Accent4 13 2 2 2 2 2 2" xfId="11780"/>
    <cellStyle name="20% - Accent4 13 2 2 2 2 2 2 2" xfId="11781"/>
    <cellStyle name="20% - Accent4 13 2 2 2 2 2 3" xfId="11782"/>
    <cellStyle name="20% - Accent4 13 2 2 2 2 3" xfId="11783"/>
    <cellStyle name="20% - Accent4 13 2 2 2 2 3 2" xfId="11784"/>
    <cellStyle name="20% - Accent4 13 2 2 2 2 3 2 2" xfId="11785"/>
    <cellStyle name="20% - Accent4 13 2 2 2 2 3 3" xfId="11786"/>
    <cellStyle name="20% - Accent4 13 2 2 2 2 4" xfId="11787"/>
    <cellStyle name="20% - Accent4 13 2 2 2 2 4 2" xfId="11788"/>
    <cellStyle name="20% - Accent4 13 2 2 2 2 5" xfId="11789"/>
    <cellStyle name="20% - Accent4 13 2 2 2 3" xfId="11790"/>
    <cellStyle name="20% - Accent4 13 2 2 2 3 2" xfId="11791"/>
    <cellStyle name="20% - Accent4 13 2 2 2 3 2 2" xfId="11792"/>
    <cellStyle name="20% - Accent4 13 2 2 2 3 3" xfId="11793"/>
    <cellStyle name="20% - Accent4 13 2 2 2 4" xfId="11794"/>
    <cellStyle name="20% - Accent4 13 2 2 2 4 2" xfId="11795"/>
    <cellStyle name="20% - Accent4 13 2 2 2 4 2 2" xfId="11796"/>
    <cellStyle name="20% - Accent4 13 2 2 2 4 3" xfId="11797"/>
    <cellStyle name="20% - Accent4 13 2 2 2 5" xfId="11798"/>
    <cellStyle name="20% - Accent4 13 2 2 2 5 2" xfId="11799"/>
    <cellStyle name="20% - Accent4 13 2 2 2 6" xfId="11800"/>
    <cellStyle name="20% - Accent4 13 2 2 3" xfId="11801"/>
    <cellStyle name="20% - Accent4 13 2 2 3 2" xfId="11802"/>
    <cellStyle name="20% - Accent4 13 2 2 3 2 2" xfId="11803"/>
    <cellStyle name="20% - Accent4 13 2 2 3 2 2 2" xfId="11804"/>
    <cellStyle name="20% - Accent4 13 2 2 3 2 3" xfId="11805"/>
    <cellStyle name="20% - Accent4 13 2 2 3 3" xfId="11806"/>
    <cellStyle name="20% - Accent4 13 2 2 3 3 2" xfId="11807"/>
    <cellStyle name="20% - Accent4 13 2 2 3 3 2 2" xfId="11808"/>
    <cellStyle name="20% - Accent4 13 2 2 3 3 3" xfId="11809"/>
    <cellStyle name="20% - Accent4 13 2 2 3 4" xfId="11810"/>
    <cellStyle name="20% - Accent4 13 2 2 3 4 2" xfId="11811"/>
    <cellStyle name="20% - Accent4 13 2 2 3 5" xfId="11812"/>
    <cellStyle name="20% - Accent4 13 2 2 4" xfId="11813"/>
    <cellStyle name="20% - Accent4 13 2 2 4 2" xfId="11814"/>
    <cellStyle name="20% - Accent4 13 2 2 4 2 2" xfId="11815"/>
    <cellStyle name="20% - Accent4 13 2 2 4 3" xfId="11816"/>
    <cellStyle name="20% - Accent4 13 2 2 5" xfId="11817"/>
    <cellStyle name="20% - Accent4 13 2 2 5 2" xfId="11818"/>
    <cellStyle name="20% - Accent4 13 2 2 5 2 2" xfId="11819"/>
    <cellStyle name="20% - Accent4 13 2 2 5 3" xfId="11820"/>
    <cellStyle name="20% - Accent4 13 2 2 6" xfId="11821"/>
    <cellStyle name="20% - Accent4 13 2 2 6 2" xfId="11822"/>
    <cellStyle name="20% - Accent4 13 2 2 6 2 2" xfId="11823"/>
    <cellStyle name="20% - Accent4 13 2 2 6 3" xfId="11824"/>
    <cellStyle name="20% - Accent4 13 2 2 7" xfId="11825"/>
    <cellStyle name="20% - Accent4 13 2 2 7 2" xfId="11826"/>
    <cellStyle name="20% - Accent4 13 2 2 8" xfId="11827"/>
    <cellStyle name="20% - Accent4 13 2 3" xfId="11828"/>
    <cellStyle name="20% - Accent4 13 2 3 2" xfId="11829"/>
    <cellStyle name="20% - Accent4 13 2 3 2 2" xfId="11830"/>
    <cellStyle name="20% - Accent4 13 2 3 2 2 2" xfId="11831"/>
    <cellStyle name="20% - Accent4 13 2 3 2 2 2 2" xfId="11832"/>
    <cellStyle name="20% - Accent4 13 2 3 2 2 3" xfId="11833"/>
    <cellStyle name="20% - Accent4 13 2 3 2 3" xfId="11834"/>
    <cellStyle name="20% - Accent4 13 2 3 2 3 2" xfId="11835"/>
    <cellStyle name="20% - Accent4 13 2 3 2 3 2 2" xfId="11836"/>
    <cellStyle name="20% - Accent4 13 2 3 2 3 3" xfId="11837"/>
    <cellStyle name="20% - Accent4 13 2 3 2 4" xfId="11838"/>
    <cellStyle name="20% - Accent4 13 2 3 2 4 2" xfId="11839"/>
    <cellStyle name="20% - Accent4 13 2 3 2 5" xfId="11840"/>
    <cellStyle name="20% - Accent4 13 2 3 3" xfId="11841"/>
    <cellStyle name="20% - Accent4 13 2 3 3 2" xfId="11842"/>
    <cellStyle name="20% - Accent4 13 2 3 3 2 2" xfId="11843"/>
    <cellStyle name="20% - Accent4 13 2 3 3 3" xfId="11844"/>
    <cellStyle name="20% - Accent4 13 2 3 4" xfId="11845"/>
    <cellStyle name="20% - Accent4 13 2 3 4 2" xfId="11846"/>
    <cellStyle name="20% - Accent4 13 2 3 4 2 2" xfId="11847"/>
    <cellStyle name="20% - Accent4 13 2 3 4 3" xfId="11848"/>
    <cellStyle name="20% - Accent4 13 2 3 5" xfId="11849"/>
    <cellStyle name="20% - Accent4 13 2 3 5 2" xfId="11850"/>
    <cellStyle name="20% - Accent4 13 2 3 6" xfId="11851"/>
    <cellStyle name="20% - Accent4 13 2 4" xfId="11852"/>
    <cellStyle name="20% - Accent4 13 2 4 2" xfId="11853"/>
    <cellStyle name="20% - Accent4 13 2 4 2 2" xfId="11854"/>
    <cellStyle name="20% - Accent4 13 2 4 2 2 2" xfId="11855"/>
    <cellStyle name="20% - Accent4 13 2 4 2 3" xfId="11856"/>
    <cellStyle name="20% - Accent4 13 2 4 3" xfId="11857"/>
    <cellStyle name="20% - Accent4 13 2 4 3 2" xfId="11858"/>
    <cellStyle name="20% - Accent4 13 2 4 3 2 2" xfId="11859"/>
    <cellStyle name="20% - Accent4 13 2 4 3 3" xfId="11860"/>
    <cellStyle name="20% - Accent4 13 2 4 4" xfId="11861"/>
    <cellStyle name="20% - Accent4 13 2 4 4 2" xfId="11862"/>
    <cellStyle name="20% - Accent4 13 2 4 5" xfId="11863"/>
    <cellStyle name="20% - Accent4 13 2 5" xfId="11864"/>
    <cellStyle name="20% - Accent4 13 2 5 2" xfId="11865"/>
    <cellStyle name="20% - Accent4 13 2 5 2 2" xfId="11866"/>
    <cellStyle name="20% - Accent4 13 2 5 3" xfId="11867"/>
    <cellStyle name="20% - Accent4 13 2 6" xfId="11868"/>
    <cellStyle name="20% - Accent4 13 2 6 2" xfId="11869"/>
    <cellStyle name="20% - Accent4 13 2 6 2 2" xfId="11870"/>
    <cellStyle name="20% - Accent4 13 2 6 3" xfId="11871"/>
    <cellStyle name="20% - Accent4 13 2 7" xfId="11872"/>
    <cellStyle name="20% - Accent4 13 2 7 2" xfId="11873"/>
    <cellStyle name="20% - Accent4 13 2 7 2 2" xfId="11874"/>
    <cellStyle name="20% - Accent4 13 2 7 3" xfId="11875"/>
    <cellStyle name="20% - Accent4 13 2 8" xfId="11876"/>
    <cellStyle name="20% - Accent4 13 2 8 2" xfId="11877"/>
    <cellStyle name="20% - Accent4 13 2 9" xfId="11878"/>
    <cellStyle name="20% - Accent4 13 3" xfId="11879"/>
    <cellStyle name="20% - Accent4 13 3 2" xfId="11880"/>
    <cellStyle name="20% - Accent4 13 3 2 2" xfId="11881"/>
    <cellStyle name="20% - Accent4 13 3 2 2 2" xfId="11882"/>
    <cellStyle name="20% - Accent4 13 3 2 2 2 2" xfId="11883"/>
    <cellStyle name="20% - Accent4 13 3 2 2 2 2 2" xfId="11884"/>
    <cellStyle name="20% - Accent4 13 3 2 2 2 3" xfId="11885"/>
    <cellStyle name="20% - Accent4 13 3 2 2 3" xfId="11886"/>
    <cellStyle name="20% - Accent4 13 3 2 2 3 2" xfId="11887"/>
    <cellStyle name="20% - Accent4 13 3 2 2 3 2 2" xfId="11888"/>
    <cellStyle name="20% - Accent4 13 3 2 2 3 3" xfId="11889"/>
    <cellStyle name="20% - Accent4 13 3 2 2 4" xfId="11890"/>
    <cellStyle name="20% - Accent4 13 3 2 2 4 2" xfId="11891"/>
    <cellStyle name="20% - Accent4 13 3 2 2 5" xfId="11892"/>
    <cellStyle name="20% - Accent4 13 3 2 3" xfId="11893"/>
    <cellStyle name="20% - Accent4 13 3 2 3 2" xfId="11894"/>
    <cellStyle name="20% - Accent4 13 3 2 3 2 2" xfId="11895"/>
    <cellStyle name="20% - Accent4 13 3 2 3 3" xfId="11896"/>
    <cellStyle name="20% - Accent4 13 3 2 4" xfId="11897"/>
    <cellStyle name="20% - Accent4 13 3 2 4 2" xfId="11898"/>
    <cellStyle name="20% - Accent4 13 3 2 4 2 2" xfId="11899"/>
    <cellStyle name="20% - Accent4 13 3 2 4 3" xfId="11900"/>
    <cellStyle name="20% - Accent4 13 3 2 5" xfId="11901"/>
    <cellStyle name="20% - Accent4 13 3 2 5 2" xfId="11902"/>
    <cellStyle name="20% - Accent4 13 3 2 6" xfId="11903"/>
    <cellStyle name="20% - Accent4 13 3 3" xfId="11904"/>
    <cellStyle name="20% - Accent4 13 3 3 2" xfId="11905"/>
    <cellStyle name="20% - Accent4 13 3 3 2 2" xfId="11906"/>
    <cellStyle name="20% - Accent4 13 3 3 2 2 2" xfId="11907"/>
    <cellStyle name="20% - Accent4 13 3 3 2 3" xfId="11908"/>
    <cellStyle name="20% - Accent4 13 3 3 3" xfId="11909"/>
    <cellStyle name="20% - Accent4 13 3 3 3 2" xfId="11910"/>
    <cellStyle name="20% - Accent4 13 3 3 3 2 2" xfId="11911"/>
    <cellStyle name="20% - Accent4 13 3 3 3 3" xfId="11912"/>
    <cellStyle name="20% - Accent4 13 3 3 4" xfId="11913"/>
    <cellStyle name="20% - Accent4 13 3 3 4 2" xfId="11914"/>
    <cellStyle name="20% - Accent4 13 3 3 5" xfId="11915"/>
    <cellStyle name="20% - Accent4 13 3 4" xfId="11916"/>
    <cellStyle name="20% - Accent4 13 3 4 2" xfId="11917"/>
    <cellStyle name="20% - Accent4 13 3 4 2 2" xfId="11918"/>
    <cellStyle name="20% - Accent4 13 3 4 3" xfId="11919"/>
    <cellStyle name="20% - Accent4 13 3 5" xfId="11920"/>
    <cellStyle name="20% - Accent4 13 3 5 2" xfId="11921"/>
    <cellStyle name="20% - Accent4 13 3 5 2 2" xfId="11922"/>
    <cellStyle name="20% - Accent4 13 3 5 3" xfId="11923"/>
    <cellStyle name="20% - Accent4 13 3 6" xfId="11924"/>
    <cellStyle name="20% - Accent4 13 3 6 2" xfId="11925"/>
    <cellStyle name="20% - Accent4 13 3 6 2 2" xfId="11926"/>
    <cellStyle name="20% - Accent4 13 3 6 3" xfId="11927"/>
    <cellStyle name="20% - Accent4 13 3 7" xfId="11928"/>
    <cellStyle name="20% - Accent4 13 3 7 2" xfId="11929"/>
    <cellStyle name="20% - Accent4 13 3 8" xfId="11930"/>
    <cellStyle name="20% - Accent4 13 4" xfId="11931"/>
    <cellStyle name="20% - Accent4 13 4 2" xfId="11932"/>
    <cellStyle name="20% - Accent4 13 4 2 2" xfId="11933"/>
    <cellStyle name="20% - Accent4 13 4 2 2 2" xfId="11934"/>
    <cellStyle name="20% - Accent4 13 4 2 2 2 2" xfId="11935"/>
    <cellStyle name="20% - Accent4 13 4 2 2 3" xfId="11936"/>
    <cellStyle name="20% - Accent4 13 4 2 3" xfId="11937"/>
    <cellStyle name="20% - Accent4 13 4 2 3 2" xfId="11938"/>
    <cellStyle name="20% - Accent4 13 4 2 3 2 2" xfId="11939"/>
    <cellStyle name="20% - Accent4 13 4 2 3 3" xfId="11940"/>
    <cellStyle name="20% - Accent4 13 4 2 4" xfId="11941"/>
    <cellStyle name="20% - Accent4 13 4 2 4 2" xfId="11942"/>
    <cellStyle name="20% - Accent4 13 4 2 5" xfId="11943"/>
    <cellStyle name="20% - Accent4 13 4 3" xfId="11944"/>
    <cellStyle name="20% - Accent4 13 4 3 2" xfId="11945"/>
    <cellStyle name="20% - Accent4 13 4 3 2 2" xfId="11946"/>
    <cellStyle name="20% - Accent4 13 4 3 3" xfId="11947"/>
    <cellStyle name="20% - Accent4 13 4 4" xfId="11948"/>
    <cellStyle name="20% - Accent4 13 4 4 2" xfId="11949"/>
    <cellStyle name="20% - Accent4 13 4 4 2 2" xfId="11950"/>
    <cellStyle name="20% - Accent4 13 4 4 3" xfId="11951"/>
    <cellStyle name="20% - Accent4 13 4 5" xfId="11952"/>
    <cellStyle name="20% - Accent4 13 4 5 2" xfId="11953"/>
    <cellStyle name="20% - Accent4 13 4 6" xfId="11954"/>
    <cellStyle name="20% - Accent4 13 5" xfId="11955"/>
    <cellStyle name="20% - Accent4 13 5 2" xfId="11956"/>
    <cellStyle name="20% - Accent4 13 5 2 2" xfId="11957"/>
    <cellStyle name="20% - Accent4 13 5 2 2 2" xfId="11958"/>
    <cellStyle name="20% - Accent4 13 5 2 3" xfId="11959"/>
    <cellStyle name="20% - Accent4 13 5 3" xfId="11960"/>
    <cellStyle name="20% - Accent4 13 5 3 2" xfId="11961"/>
    <cellStyle name="20% - Accent4 13 5 3 2 2" xfId="11962"/>
    <cellStyle name="20% - Accent4 13 5 3 3" xfId="11963"/>
    <cellStyle name="20% - Accent4 13 5 4" xfId="11964"/>
    <cellStyle name="20% - Accent4 13 5 4 2" xfId="11965"/>
    <cellStyle name="20% - Accent4 13 5 5" xfId="11966"/>
    <cellStyle name="20% - Accent4 13 6" xfId="11967"/>
    <cellStyle name="20% - Accent4 13 6 2" xfId="11968"/>
    <cellStyle name="20% - Accent4 13 6 2 2" xfId="11969"/>
    <cellStyle name="20% - Accent4 13 6 3" xfId="11970"/>
    <cellStyle name="20% - Accent4 13 7" xfId="11971"/>
    <cellStyle name="20% - Accent4 13 7 2" xfId="11972"/>
    <cellStyle name="20% - Accent4 13 7 2 2" xfId="11973"/>
    <cellStyle name="20% - Accent4 13 7 3" xfId="11974"/>
    <cellStyle name="20% - Accent4 13 8" xfId="11975"/>
    <cellStyle name="20% - Accent4 13 8 2" xfId="11976"/>
    <cellStyle name="20% - Accent4 13 8 2 2" xfId="11977"/>
    <cellStyle name="20% - Accent4 13 8 3" xfId="11978"/>
    <cellStyle name="20% - Accent4 13 9" xfId="11979"/>
    <cellStyle name="20% - Accent4 13 9 2" xfId="11980"/>
    <cellStyle name="20% - Accent4 130" xfId="11981"/>
    <cellStyle name="20% - Accent4 131" xfId="11982"/>
    <cellStyle name="20% - Accent4 132" xfId="11983"/>
    <cellStyle name="20% - Accent4 133" xfId="11984"/>
    <cellStyle name="20% - Accent4 134" xfId="11985"/>
    <cellStyle name="20% - Accent4 135" xfId="11986"/>
    <cellStyle name="20% - Accent4 136" xfId="11987"/>
    <cellStyle name="20% - Accent4 137" xfId="11988"/>
    <cellStyle name="20% - Accent4 138" xfId="11989"/>
    <cellStyle name="20% - Accent4 139" xfId="11990"/>
    <cellStyle name="20% - Accent4 14" xfId="11991"/>
    <cellStyle name="20% - Accent4 14 2" xfId="11992"/>
    <cellStyle name="20% - Accent4 14 2 2" xfId="11993"/>
    <cellStyle name="20% - Accent4 14 2 2 2" xfId="11994"/>
    <cellStyle name="20% - Accent4 14 2 2 2 2" xfId="11995"/>
    <cellStyle name="20% - Accent4 14 2 2 2 2 2" xfId="11996"/>
    <cellStyle name="20% - Accent4 14 2 2 2 2 2 2" xfId="11997"/>
    <cellStyle name="20% - Accent4 14 2 2 2 2 3" xfId="11998"/>
    <cellStyle name="20% - Accent4 14 2 2 2 3" xfId="11999"/>
    <cellStyle name="20% - Accent4 14 2 2 2 3 2" xfId="12000"/>
    <cellStyle name="20% - Accent4 14 2 2 2 3 2 2" xfId="12001"/>
    <cellStyle name="20% - Accent4 14 2 2 2 3 3" xfId="12002"/>
    <cellStyle name="20% - Accent4 14 2 2 2 4" xfId="12003"/>
    <cellStyle name="20% - Accent4 14 2 2 2 4 2" xfId="12004"/>
    <cellStyle name="20% - Accent4 14 2 2 2 5" xfId="12005"/>
    <cellStyle name="20% - Accent4 14 2 2 3" xfId="12006"/>
    <cellStyle name="20% - Accent4 14 2 2 3 2" xfId="12007"/>
    <cellStyle name="20% - Accent4 14 2 2 3 2 2" xfId="12008"/>
    <cellStyle name="20% - Accent4 14 2 2 3 3" xfId="12009"/>
    <cellStyle name="20% - Accent4 14 2 2 4" xfId="12010"/>
    <cellStyle name="20% - Accent4 14 2 2 4 2" xfId="12011"/>
    <cellStyle name="20% - Accent4 14 2 2 4 2 2" xfId="12012"/>
    <cellStyle name="20% - Accent4 14 2 2 4 3" xfId="12013"/>
    <cellStyle name="20% - Accent4 14 2 2 5" xfId="12014"/>
    <cellStyle name="20% - Accent4 14 2 2 5 2" xfId="12015"/>
    <cellStyle name="20% - Accent4 14 2 2 6" xfId="12016"/>
    <cellStyle name="20% - Accent4 14 2 3" xfId="12017"/>
    <cellStyle name="20% - Accent4 14 2 3 2" xfId="12018"/>
    <cellStyle name="20% - Accent4 14 2 3 2 2" xfId="12019"/>
    <cellStyle name="20% - Accent4 14 2 3 2 2 2" xfId="12020"/>
    <cellStyle name="20% - Accent4 14 2 3 2 3" xfId="12021"/>
    <cellStyle name="20% - Accent4 14 2 3 3" xfId="12022"/>
    <cellStyle name="20% - Accent4 14 2 3 3 2" xfId="12023"/>
    <cellStyle name="20% - Accent4 14 2 3 3 2 2" xfId="12024"/>
    <cellStyle name="20% - Accent4 14 2 3 3 3" xfId="12025"/>
    <cellStyle name="20% - Accent4 14 2 3 4" xfId="12026"/>
    <cellStyle name="20% - Accent4 14 2 3 4 2" xfId="12027"/>
    <cellStyle name="20% - Accent4 14 2 3 5" xfId="12028"/>
    <cellStyle name="20% - Accent4 14 2 4" xfId="12029"/>
    <cellStyle name="20% - Accent4 14 2 4 2" xfId="12030"/>
    <cellStyle name="20% - Accent4 14 2 4 2 2" xfId="12031"/>
    <cellStyle name="20% - Accent4 14 2 4 3" xfId="12032"/>
    <cellStyle name="20% - Accent4 14 2 5" xfId="12033"/>
    <cellStyle name="20% - Accent4 14 2 5 2" xfId="12034"/>
    <cellStyle name="20% - Accent4 14 2 5 2 2" xfId="12035"/>
    <cellStyle name="20% - Accent4 14 2 5 3" xfId="12036"/>
    <cellStyle name="20% - Accent4 14 2 6" xfId="12037"/>
    <cellStyle name="20% - Accent4 14 2 6 2" xfId="12038"/>
    <cellStyle name="20% - Accent4 14 2 6 2 2" xfId="12039"/>
    <cellStyle name="20% - Accent4 14 2 6 3" xfId="12040"/>
    <cellStyle name="20% - Accent4 14 2 7" xfId="12041"/>
    <cellStyle name="20% - Accent4 14 2 7 2" xfId="12042"/>
    <cellStyle name="20% - Accent4 14 2 8" xfId="12043"/>
    <cellStyle name="20% - Accent4 14 3" xfId="12044"/>
    <cellStyle name="20% - Accent4 14 3 2" xfId="12045"/>
    <cellStyle name="20% - Accent4 14 3 2 2" xfId="12046"/>
    <cellStyle name="20% - Accent4 14 3 2 2 2" xfId="12047"/>
    <cellStyle name="20% - Accent4 14 3 2 2 2 2" xfId="12048"/>
    <cellStyle name="20% - Accent4 14 3 2 2 3" xfId="12049"/>
    <cellStyle name="20% - Accent4 14 3 2 3" xfId="12050"/>
    <cellStyle name="20% - Accent4 14 3 2 3 2" xfId="12051"/>
    <cellStyle name="20% - Accent4 14 3 2 3 2 2" xfId="12052"/>
    <cellStyle name="20% - Accent4 14 3 2 3 3" xfId="12053"/>
    <cellStyle name="20% - Accent4 14 3 2 4" xfId="12054"/>
    <cellStyle name="20% - Accent4 14 3 2 4 2" xfId="12055"/>
    <cellStyle name="20% - Accent4 14 3 2 5" xfId="12056"/>
    <cellStyle name="20% - Accent4 14 3 3" xfId="12057"/>
    <cellStyle name="20% - Accent4 14 3 3 2" xfId="12058"/>
    <cellStyle name="20% - Accent4 14 3 3 2 2" xfId="12059"/>
    <cellStyle name="20% - Accent4 14 3 3 3" xfId="12060"/>
    <cellStyle name="20% - Accent4 14 3 4" xfId="12061"/>
    <cellStyle name="20% - Accent4 14 3 4 2" xfId="12062"/>
    <cellStyle name="20% - Accent4 14 3 4 2 2" xfId="12063"/>
    <cellStyle name="20% - Accent4 14 3 4 3" xfId="12064"/>
    <cellStyle name="20% - Accent4 14 3 5" xfId="12065"/>
    <cellStyle name="20% - Accent4 14 3 5 2" xfId="12066"/>
    <cellStyle name="20% - Accent4 14 3 6" xfId="12067"/>
    <cellStyle name="20% - Accent4 14 4" xfId="12068"/>
    <cellStyle name="20% - Accent4 14 4 2" xfId="12069"/>
    <cellStyle name="20% - Accent4 14 4 2 2" xfId="12070"/>
    <cellStyle name="20% - Accent4 14 4 2 2 2" xfId="12071"/>
    <cellStyle name="20% - Accent4 14 4 2 3" xfId="12072"/>
    <cellStyle name="20% - Accent4 14 4 3" xfId="12073"/>
    <cellStyle name="20% - Accent4 14 4 3 2" xfId="12074"/>
    <cellStyle name="20% - Accent4 14 4 3 2 2" xfId="12075"/>
    <cellStyle name="20% - Accent4 14 4 3 3" xfId="12076"/>
    <cellStyle name="20% - Accent4 14 4 4" xfId="12077"/>
    <cellStyle name="20% - Accent4 14 4 4 2" xfId="12078"/>
    <cellStyle name="20% - Accent4 14 4 5" xfId="12079"/>
    <cellStyle name="20% - Accent4 14 5" xfId="12080"/>
    <cellStyle name="20% - Accent4 14 5 2" xfId="12081"/>
    <cellStyle name="20% - Accent4 14 5 2 2" xfId="12082"/>
    <cellStyle name="20% - Accent4 14 5 3" xfId="12083"/>
    <cellStyle name="20% - Accent4 14 6" xfId="12084"/>
    <cellStyle name="20% - Accent4 14 6 2" xfId="12085"/>
    <cellStyle name="20% - Accent4 14 6 2 2" xfId="12086"/>
    <cellStyle name="20% - Accent4 14 6 3" xfId="12087"/>
    <cellStyle name="20% - Accent4 14 7" xfId="12088"/>
    <cellStyle name="20% - Accent4 14 7 2" xfId="12089"/>
    <cellStyle name="20% - Accent4 14 7 2 2" xfId="12090"/>
    <cellStyle name="20% - Accent4 14 7 3" xfId="12091"/>
    <cellStyle name="20% - Accent4 14 8" xfId="12092"/>
    <cellStyle name="20% - Accent4 14 8 2" xfId="12093"/>
    <cellStyle name="20% - Accent4 14 9" xfId="12094"/>
    <cellStyle name="20% - Accent4 140" xfId="12095"/>
    <cellStyle name="20% - Accent4 141" xfId="12096"/>
    <cellStyle name="20% - Accent4 142" xfId="12097"/>
    <cellStyle name="20% - Accent4 143" xfId="12098"/>
    <cellStyle name="20% - Accent4 144" xfId="12099"/>
    <cellStyle name="20% - Accent4 145" xfId="12100"/>
    <cellStyle name="20% - Accent4 146" xfId="12101"/>
    <cellStyle name="20% - Accent4 147" xfId="12102"/>
    <cellStyle name="20% - Accent4 148" xfId="12103"/>
    <cellStyle name="20% - Accent4 149" xfId="12104"/>
    <cellStyle name="20% - Accent4 15" xfId="12105"/>
    <cellStyle name="20% - Accent4 15 2" xfId="12106"/>
    <cellStyle name="20% - Accent4 15 2 2" xfId="12107"/>
    <cellStyle name="20% - Accent4 15 2 2 2" xfId="12108"/>
    <cellStyle name="20% - Accent4 15 2 2 2 2" xfId="12109"/>
    <cellStyle name="20% - Accent4 15 2 2 2 2 2" xfId="12110"/>
    <cellStyle name="20% - Accent4 15 2 2 2 2 2 2" xfId="12111"/>
    <cellStyle name="20% - Accent4 15 2 2 2 2 3" xfId="12112"/>
    <cellStyle name="20% - Accent4 15 2 2 2 3" xfId="12113"/>
    <cellStyle name="20% - Accent4 15 2 2 2 3 2" xfId="12114"/>
    <cellStyle name="20% - Accent4 15 2 2 2 3 2 2" xfId="12115"/>
    <cellStyle name="20% - Accent4 15 2 2 2 3 3" xfId="12116"/>
    <cellStyle name="20% - Accent4 15 2 2 2 4" xfId="12117"/>
    <cellStyle name="20% - Accent4 15 2 2 2 4 2" xfId="12118"/>
    <cellStyle name="20% - Accent4 15 2 2 2 5" xfId="12119"/>
    <cellStyle name="20% - Accent4 15 2 2 3" xfId="12120"/>
    <cellStyle name="20% - Accent4 15 2 2 3 2" xfId="12121"/>
    <cellStyle name="20% - Accent4 15 2 2 3 2 2" xfId="12122"/>
    <cellStyle name="20% - Accent4 15 2 2 3 3" xfId="12123"/>
    <cellStyle name="20% - Accent4 15 2 2 4" xfId="12124"/>
    <cellStyle name="20% - Accent4 15 2 2 4 2" xfId="12125"/>
    <cellStyle name="20% - Accent4 15 2 2 4 2 2" xfId="12126"/>
    <cellStyle name="20% - Accent4 15 2 2 4 3" xfId="12127"/>
    <cellStyle name="20% - Accent4 15 2 2 5" xfId="12128"/>
    <cellStyle name="20% - Accent4 15 2 2 5 2" xfId="12129"/>
    <cellStyle name="20% - Accent4 15 2 2 6" xfId="12130"/>
    <cellStyle name="20% - Accent4 15 2 3" xfId="12131"/>
    <cellStyle name="20% - Accent4 15 2 3 2" xfId="12132"/>
    <cellStyle name="20% - Accent4 15 2 3 2 2" xfId="12133"/>
    <cellStyle name="20% - Accent4 15 2 3 2 2 2" xfId="12134"/>
    <cellStyle name="20% - Accent4 15 2 3 2 3" xfId="12135"/>
    <cellStyle name="20% - Accent4 15 2 3 3" xfId="12136"/>
    <cellStyle name="20% - Accent4 15 2 3 3 2" xfId="12137"/>
    <cellStyle name="20% - Accent4 15 2 3 3 2 2" xfId="12138"/>
    <cellStyle name="20% - Accent4 15 2 3 3 3" xfId="12139"/>
    <cellStyle name="20% - Accent4 15 2 3 4" xfId="12140"/>
    <cellStyle name="20% - Accent4 15 2 3 4 2" xfId="12141"/>
    <cellStyle name="20% - Accent4 15 2 3 5" xfId="12142"/>
    <cellStyle name="20% - Accent4 15 2 4" xfId="12143"/>
    <cellStyle name="20% - Accent4 15 2 4 2" xfId="12144"/>
    <cellStyle name="20% - Accent4 15 2 4 2 2" xfId="12145"/>
    <cellStyle name="20% - Accent4 15 2 4 3" xfId="12146"/>
    <cellStyle name="20% - Accent4 15 2 5" xfId="12147"/>
    <cellStyle name="20% - Accent4 15 2 5 2" xfId="12148"/>
    <cellStyle name="20% - Accent4 15 2 5 2 2" xfId="12149"/>
    <cellStyle name="20% - Accent4 15 2 5 3" xfId="12150"/>
    <cellStyle name="20% - Accent4 15 2 6" xfId="12151"/>
    <cellStyle name="20% - Accent4 15 2 6 2" xfId="12152"/>
    <cellStyle name="20% - Accent4 15 2 6 2 2" xfId="12153"/>
    <cellStyle name="20% - Accent4 15 2 6 3" xfId="12154"/>
    <cellStyle name="20% - Accent4 15 2 7" xfId="12155"/>
    <cellStyle name="20% - Accent4 15 2 7 2" xfId="12156"/>
    <cellStyle name="20% - Accent4 15 2 8" xfId="12157"/>
    <cellStyle name="20% - Accent4 15 3" xfId="12158"/>
    <cellStyle name="20% - Accent4 15 3 2" xfId="12159"/>
    <cellStyle name="20% - Accent4 15 3 2 2" xfId="12160"/>
    <cellStyle name="20% - Accent4 15 3 2 2 2" xfId="12161"/>
    <cellStyle name="20% - Accent4 15 3 2 2 2 2" xfId="12162"/>
    <cellStyle name="20% - Accent4 15 3 2 2 3" xfId="12163"/>
    <cellStyle name="20% - Accent4 15 3 2 3" xfId="12164"/>
    <cellStyle name="20% - Accent4 15 3 2 3 2" xfId="12165"/>
    <cellStyle name="20% - Accent4 15 3 2 3 2 2" xfId="12166"/>
    <cellStyle name="20% - Accent4 15 3 2 3 3" xfId="12167"/>
    <cellStyle name="20% - Accent4 15 3 2 4" xfId="12168"/>
    <cellStyle name="20% - Accent4 15 3 2 4 2" xfId="12169"/>
    <cellStyle name="20% - Accent4 15 3 2 5" xfId="12170"/>
    <cellStyle name="20% - Accent4 15 3 3" xfId="12171"/>
    <cellStyle name="20% - Accent4 15 3 3 2" xfId="12172"/>
    <cellStyle name="20% - Accent4 15 3 3 2 2" xfId="12173"/>
    <cellStyle name="20% - Accent4 15 3 3 3" xfId="12174"/>
    <cellStyle name="20% - Accent4 15 3 4" xfId="12175"/>
    <cellStyle name="20% - Accent4 15 3 4 2" xfId="12176"/>
    <cellStyle name="20% - Accent4 15 3 4 2 2" xfId="12177"/>
    <cellStyle name="20% - Accent4 15 3 4 3" xfId="12178"/>
    <cellStyle name="20% - Accent4 15 3 5" xfId="12179"/>
    <cellStyle name="20% - Accent4 15 3 5 2" xfId="12180"/>
    <cellStyle name="20% - Accent4 15 3 6" xfId="12181"/>
    <cellStyle name="20% - Accent4 15 4" xfId="12182"/>
    <cellStyle name="20% - Accent4 15 4 2" xfId="12183"/>
    <cellStyle name="20% - Accent4 15 4 2 2" xfId="12184"/>
    <cellStyle name="20% - Accent4 15 4 2 2 2" xfId="12185"/>
    <cellStyle name="20% - Accent4 15 4 2 3" xfId="12186"/>
    <cellStyle name="20% - Accent4 15 4 3" xfId="12187"/>
    <cellStyle name="20% - Accent4 15 4 3 2" xfId="12188"/>
    <cellStyle name="20% - Accent4 15 4 3 2 2" xfId="12189"/>
    <cellStyle name="20% - Accent4 15 4 3 3" xfId="12190"/>
    <cellStyle name="20% - Accent4 15 4 4" xfId="12191"/>
    <cellStyle name="20% - Accent4 15 4 4 2" xfId="12192"/>
    <cellStyle name="20% - Accent4 15 4 5" xfId="12193"/>
    <cellStyle name="20% - Accent4 15 5" xfId="12194"/>
    <cellStyle name="20% - Accent4 15 5 2" xfId="12195"/>
    <cellStyle name="20% - Accent4 15 5 2 2" xfId="12196"/>
    <cellStyle name="20% - Accent4 15 5 3" xfId="12197"/>
    <cellStyle name="20% - Accent4 15 6" xfId="12198"/>
    <cellStyle name="20% - Accent4 15 6 2" xfId="12199"/>
    <cellStyle name="20% - Accent4 15 6 2 2" xfId="12200"/>
    <cellStyle name="20% - Accent4 15 6 3" xfId="12201"/>
    <cellStyle name="20% - Accent4 15 7" xfId="12202"/>
    <cellStyle name="20% - Accent4 15 7 2" xfId="12203"/>
    <cellStyle name="20% - Accent4 15 7 2 2" xfId="12204"/>
    <cellStyle name="20% - Accent4 15 7 3" xfId="12205"/>
    <cellStyle name="20% - Accent4 15 8" xfId="12206"/>
    <cellStyle name="20% - Accent4 15 8 2" xfId="12207"/>
    <cellStyle name="20% - Accent4 15 9" xfId="12208"/>
    <cellStyle name="20% - Accent4 150" xfId="12209"/>
    <cellStyle name="20% - Accent4 151" xfId="12210"/>
    <cellStyle name="20% - Accent4 152" xfId="12211"/>
    <cellStyle name="20% - Accent4 153" xfId="12212"/>
    <cellStyle name="20% - Accent4 154" xfId="12213"/>
    <cellStyle name="20% - Accent4 155" xfId="12214"/>
    <cellStyle name="20% - Accent4 156" xfId="12215"/>
    <cellStyle name="20% - Accent4 157" xfId="12216"/>
    <cellStyle name="20% - Accent4 158" xfId="12217"/>
    <cellStyle name="20% - Accent4 159" xfId="12218"/>
    <cellStyle name="20% - Accent4 16" xfId="12219"/>
    <cellStyle name="20% - Accent4 16 2" xfId="12220"/>
    <cellStyle name="20% - Accent4 16 2 2" xfId="12221"/>
    <cellStyle name="20% - Accent4 16 2 2 2" xfId="12222"/>
    <cellStyle name="20% - Accent4 16 2 2 2 2" xfId="12223"/>
    <cellStyle name="20% - Accent4 16 2 2 2 2 2" xfId="12224"/>
    <cellStyle name="20% - Accent4 16 2 2 2 3" xfId="12225"/>
    <cellStyle name="20% - Accent4 16 2 2 3" xfId="12226"/>
    <cellStyle name="20% - Accent4 16 2 2 3 2" xfId="12227"/>
    <cellStyle name="20% - Accent4 16 2 2 3 2 2" xfId="12228"/>
    <cellStyle name="20% - Accent4 16 2 2 3 3" xfId="12229"/>
    <cellStyle name="20% - Accent4 16 2 2 4" xfId="12230"/>
    <cellStyle name="20% - Accent4 16 2 2 4 2" xfId="12231"/>
    <cellStyle name="20% - Accent4 16 2 2 5" xfId="12232"/>
    <cellStyle name="20% - Accent4 16 2 3" xfId="12233"/>
    <cellStyle name="20% - Accent4 16 2 3 2" xfId="12234"/>
    <cellStyle name="20% - Accent4 16 2 3 2 2" xfId="12235"/>
    <cellStyle name="20% - Accent4 16 2 3 3" xfId="12236"/>
    <cellStyle name="20% - Accent4 16 2 4" xfId="12237"/>
    <cellStyle name="20% - Accent4 16 2 4 2" xfId="12238"/>
    <cellStyle name="20% - Accent4 16 2 4 2 2" xfId="12239"/>
    <cellStyle name="20% - Accent4 16 2 4 3" xfId="12240"/>
    <cellStyle name="20% - Accent4 16 2 5" xfId="12241"/>
    <cellStyle name="20% - Accent4 16 2 5 2" xfId="12242"/>
    <cellStyle name="20% - Accent4 16 2 5 2 2" xfId="12243"/>
    <cellStyle name="20% - Accent4 16 2 5 3" xfId="12244"/>
    <cellStyle name="20% - Accent4 16 2 6" xfId="12245"/>
    <cellStyle name="20% - Accent4 16 2 6 2" xfId="12246"/>
    <cellStyle name="20% - Accent4 16 2 7" xfId="12247"/>
    <cellStyle name="20% - Accent4 16 3" xfId="12248"/>
    <cellStyle name="20% - Accent4 16 3 2" xfId="12249"/>
    <cellStyle name="20% - Accent4 16 3 2 2" xfId="12250"/>
    <cellStyle name="20% - Accent4 16 3 2 2 2" xfId="12251"/>
    <cellStyle name="20% - Accent4 16 3 2 3" xfId="12252"/>
    <cellStyle name="20% - Accent4 16 3 3" xfId="12253"/>
    <cellStyle name="20% - Accent4 16 3 3 2" xfId="12254"/>
    <cellStyle name="20% - Accent4 16 3 3 2 2" xfId="12255"/>
    <cellStyle name="20% - Accent4 16 3 3 3" xfId="12256"/>
    <cellStyle name="20% - Accent4 16 3 4" xfId="12257"/>
    <cellStyle name="20% - Accent4 16 3 4 2" xfId="12258"/>
    <cellStyle name="20% - Accent4 16 3 5" xfId="12259"/>
    <cellStyle name="20% - Accent4 16 4" xfId="12260"/>
    <cellStyle name="20% - Accent4 16 4 2" xfId="12261"/>
    <cellStyle name="20% - Accent4 16 4 2 2" xfId="12262"/>
    <cellStyle name="20% - Accent4 16 4 3" xfId="12263"/>
    <cellStyle name="20% - Accent4 16 5" xfId="12264"/>
    <cellStyle name="20% - Accent4 16 5 2" xfId="12265"/>
    <cellStyle name="20% - Accent4 16 5 2 2" xfId="12266"/>
    <cellStyle name="20% - Accent4 16 5 3" xfId="12267"/>
    <cellStyle name="20% - Accent4 16 6" xfId="12268"/>
    <cellStyle name="20% - Accent4 16 6 2" xfId="12269"/>
    <cellStyle name="20% - Accent4 16 6 2 2" xfId="12270"/>
    <cellStyle name="20% - Accent4 16 6 3" xfId="12271"/>
    <cellStyle name="20% - Accent4 16 7" xfId="12272"/>
    <cellStyle name="20% - Accent4 16 7 2" xfId="12273"/>
    <cellStyle name="20% - Accent4 16 8" xfId="12274"/>
    <cellStyle name="20% - Accent4 160" xfId="12275"/>
    <cellStyle name="20% - Accent4 161" xfId="12276"/>
    <cellStyle name="20% - Accent4 162" xfId="12277"/>
    <cellStyle name="20% - Accent4 163" xfId="12278"/>
    <cellStyle name="20% - Accent4 164" xfId="12279"/>
    <cellStyle name="20% - Accent4 165" xfId="12280"/>
    <cellStyle name="20% - Accent4 166" xfId="12281"/>
    <cellStyle name="20% - Accent4 167" xfId="12282"/>
    <cellStyle name="20% - Accent4 168" xfId="12283"/>
    <cellStyle name="20% - Accent4 169" xfId="12284"/>
    <cellStyle name="20% - Accent4 17" xfId="12285"/>
    <cellStyle name="20% - Accent4 17 2" xfId="12286"/>
    <cellStyle name="20% - Accent4 17 2 2" xfId="12287"/>
    <cellStyle name="20% - Accent4 17 2 2 2" xfId="12288"/>
    <cellStyle name="20% - Accent4 17 2 2 2 2" xfId="12289"/>
    <cellStyle name="20% - Accent4 17 2 2 2 2 2" xfId="12290"/>
    <cellStyle name="20% - Accent4 17 2 2 2 3" xfId="12291"/>
    <cellStyle name="20% - Accent4 17 2 2 3" xfId="12292"/>
    <cellStyle name="20% - Accent4 17 2 2 3 2" xfId="12293"/>
    <cellStyle name="20% - Accent4 17 2 2 3 2 2" xfId="12294"/>
    <cellStyle name="20% - Accent4 17 2 2 3 3" xfId="12295"/>
    <cellStyle name="20% - Accent4 17 2 2 4" xfId="12296"/>
    <cellStyle name="20% - Accent4 17 2 2 4 2" xfId="12297"/>
    <cellStyle name="20% - Accent4 17 2 2 5" xfId="12298"/>
    <cellStyle name="20% - Accent4 17 2 3" xfId="12299"/>
    <cellStyle name="20% - Accent4 17 2 3 2" xfId="12300"/>
    <cellStyle name="20% - Accent4 17 2 3 2 2" xfId="12301"/>
    <cellStyle name="20% - Accent4 17 2 3 3" xfId="12302"/>
    <cellStyle name="20% - Accent4 17 2 4" xfId="12303"/>
    <cellStyle name="20% - Accent4 17 2 4 2" xfId="12304"/>
    <cellStyle name="20% - Accent4 17 2 4 2 2" xfId="12305"/>
    <cellStyle name="20% - Accent4 17 2 4 3" xfId="12306"/>
    <cellStyle name="20% - Accent4 17 2 5" xfId="12307"/>
    <cellStyle name="20% - Accent4 17 2 5 2" xfId="12308"/>
    <cellStyle name="20% - Accent4 17 2 5 2 2" xfId="12309"/>
    <cellStyle name="20% - Accent4 17 2 5 3" xfId="12310"/>
    <cellStyle name="20% - Accent4 17 2 6" xfId="12311"/>
    <cellStyle name="20% - Accent4 17 2 6 2" xfId="12312"/>
    <cellStyle name="20% - Accent4 17 2 7" xfId="12313"/>
    <cellStyle name="20% - Accent4 17 3" xfId="12314"/>
    <cellStyle name="20% - Accent4 17 3 2" xfId="12315"/>
    <cellStyle name="20% - Accent4 17 3 2 2" xfId="12316"/>
    <cellStyle name="20% - Accent4 17 3 2 2 2" xfId="12317"/>
    <cellStyle name="20% - Accent4 17 3 2 3" xfId="12318"/>
    <cellStyle name="20% - Accent4 17 3 3" xfId="12319"/>
    <cellStyle name="20% - Accent4 17 3 3 2" xfId="12320"/>
    <cellStyle name="20% - Accent4 17 3 3 2 2" xfId="12321"/>
    <cellStyle name="20% - Accent4 17 3 3 3" xfId="12322"/>
    <cellStyle name="20% - Accent4 17 3 4" xfId="12323"/>
    <cellStyle name="20% - Accent4 17 3 4 2" xfId="12324"/>
    <cellStyle name="20% - Accent4 17 3 5" xfId="12325"/>
    <cellStyle name="20% - Accent4 17 4" xfId="12326"/>
    <cellStyle name="20% - Accent4 17 4 2" xfId="12327"/>
    <cellStyle name="20% - Accent4 17 4 2 2" xfId="12328"/>
    <cellStyle name="20% - Accent4 17 4 3" xfId="12329"/>
    <cellStyle name="20% - Accent4 17 5" xfId="12330"/>
    <cellStyle name="20% - Accent4 17 5 2" xfId="12331"/>
    <cellStyle name="20% - Accent4 17 5 2 2" xfId="12332"/>
    <cellStyle name="20% - Accent4 17 5 3" xfId="12333"/>
    <cellStyle name="20% - Accent4 17 6" xfId="12334"/>
    <cellStyle name="20% - Accent4 17 6 2" xfId="12335"/>
    <cellStyle name="20% - Accent4 17 6 2 2" xfId="12336"/>
    <cellStyle name="20% - Accent4 17 6 3" xfId="12337"/>
    <cellStyle name="20% - Accent4 17 7" xfId="12338"/>
    <cellStyle name="20% - Accent4 17 7 2" xfId="12339"/>
    <cellStyle name="20% - Accent4 17 8" xfId="12340"/>
    <cellStyle name="20% - Accent4 170" xfId="12341"/>
    <cellStyle name="20% - Accent4 171" xfId="52356"/>
    <cellStyle name="20% - Accent4 172" xfId="52367"/>
    <cellStyle name="20% - Accent4 173" xfId="52541"/>
    <cellStyle name="20% - Accent4 174" xfId="52542"/>
    <cellStyle name="20% - Accent4 18" xfId="12342"/>
    <cellStyle name="20% - Accent4 18 2" xfId="12343"/>
    <cellStyle name="20% - Accent4 18 2 2" xfId="12344"/>
    <cellStyle name="20% - Accent4 18 2 2 2" xfId="12345"/>
    <cellStyle name="20% - Accent4 18 2 2 2 2" xfId="12346"/>
    <cellStyle name="20% - Accent4 18 2 2 2 2 2" xfId="12347"/>
    <cellStyle name="20% - Accent4 18 2 2 2 3" xfId="12348"/>
    <cellStyle name="20% - Accent4 18 2 2 3" xfId="12349"/>
    <cellStyle name="20% - Accent4 18 2 2 3 2" xfId="12350"/>
    <cellStyle name="20% - Accent4 18 2 2 3 2 2" xfId="12351"/>
    <cellStyle name="20% - Accent4 18 2 2 3 3" xfId="12352"/>
    <cellStyle name="20% - Accent4 18 2 2 4" xfId="12353"/>
    <cellStyle name="20% - Accent4 18 2 2 4 2" xfId="12354"/>
    <cellStyle name="20% - Accent4 18 2 2 5" xfId="12355"/>
    <cellStyle name="20% - Accent4 18 2 3" xfId="12356"/>
    <cellStyle name="20% - Accent4 18 2 3 2" xfId="12357"/>
    <cellStyle name="20% - Accent4 18 2 3 2 2" xfId="12358"/>
    <cellStyle name="20% - Accent4 18 2 3 3" xfId="12359"/>
    <cellStyle name="20% - Accent4 18 2 4" xfId="12360"/>
    <cellStyle name="20% - Accent4 18 2 4 2" xfId="12361"/>
    <cellStyle name="20% - Accent4 18 2 4 2 2" xfId="12362"/>
    <cellStyle name="20% - Accent4 18 2 4 3" xfId="12363"/>
    <cellStyle name="20% - Accent4 18 2 5" xfId="12364"/>
    <cellStyle name="20% - Accent4 18 2 5 2" xfId="12365"/>
    <cellStyle name="20% - Accent4 18 2 5 2 2" xfId="12366"/>
    <cellStyle name="20% - Accent4 18 2 5 3" xfId="12367"/>
    <cellStyle name="20% - Accent4 18 2 6" xfId="12368"/>
    <cellStyle name="20% - Accent4 18 2 6 2" xfId="12369"/>
    <cellStyle name="20% - Accent4 18 2 7" xfId="12370"/>
    <cellStyle name="20% - Accent4 18 3" xfId="12371"/>
    <cellStyle name="20% - Accent4 18 3 2" xfId="12372"/>
    <cellStyle name="20% - Accent4 18 3 2 2" xfId="12373"/>
    <cellStyle name="20% - Accent4 18 3 2 2 2" xfId="12374"/>
    <cellStyle name="20% - Accent4 18 3 2 3" xfId="12375"/>
    <cellStyle name="20% - Accent4 18 3 3" xfId="12376"/>
    <cellStyle name="20% - Accent4 18 3 3 2" xfId="12377"/>
    <cellStyle name="20% - Accent4 18 3 3 2 2" xfId="12378"/>
    <cellStyle name="20% - Accent4 18 3 3 3" xfId="12379"/>
    <cellStyle name="20% - Accent4 18 3 4" xfId="12380"/>
    <cellStyle name="20% - Accent4 18 3 4 2" xfId="12381"/>
    <cellStyle name="20% - Accent4 18 3 5" xfId="12382"/>
    <cellStyle name="20% - Accent4 18 4" xfId="12383"/>
    <cellStyle name="20% - Accent4 18 4 2" xfId="12384"/>
    <cellStyle name="20% - Accent4 18 4 2 2" xfId="12385"/>
    <cellStyle name="20% - Accent4 18 4 3" xfId="12386"/>
    <cellStyle name="20% - Accent4 18 5" xfId="12387"/>
    <cellStyle name="20% - Accent4 18 5 2" xfId="12388"/>
    <cellStyle name="20% - Accent4 18 5 2 2" xfId="12389"/>
    <cellStyle name="20% - Accent4 18 5 3" xfId="12390"/>
    <cellStyle name="20% - Accent4 18 6" xfId="12391"/>
    <cellStyle name="20% - Accent4 18 6 2" xfId="12392"/>
    <cellStyle name="20% - Accent4 18 6 2 2" xfId="12393"/>
    <cellStyle name="20% - Accent4 18 6 3" xfId="12394"/>
    <cellStyle name="20% - Accent4 18 7" xfId="12395"/>
    <cellStyle name="20% - Accent4 18 7 2" xfId="12396"/>
    <cellStyle name="20% - Accent4 18 8" xfId="12397"/>
    <cellStyle name="20% - Accent4 19" xfId="12398"/>
    <cellStyle name="20% - Accent4 19 2" xfId="12399"/>
    <cellStyle name="20% - Accent4 19 2 2" xfId="12400"/>
    <cellStyle name="20% - Accent4 19 2 2 2" xfId="12401"/>
    <cellStyle name="20% - Accent4 19 2 2 2 2" xfId="12402"/>
    <cellStyle name="20% - Accent4 19 2 2 2 2 2" xfId="12403"/>
    <cellStyle name="20% - Accent4 19 2 2 2 3" xfId="12404"/>
    <cellStyle name="20% - Accent4 19 2 2 3" xfId="12405"/>
    <cellStyle name="20% - Accent4 19 2 2 3 2" xfId="12406"/>
    <cellStyle name="20% - Accent4 19 2 2 3 2 2" xfId="12407"/>
    <cellStyle name="20% - Accent4 19 2 2 3 3" xfId="12408"/>
    <cellStyle name="20% - Accent4 19 2 2 4" xfId="12409"/>
    <cellStyle name="20% - Accent4 19 2 2 4 2" xfId="12410"/>
    <cellStyle name="20% - Accent4 19 2 2 5" xfId="12411"/>
    <cellStyle name="20% - Accent4 19 2 3" xfId="12412"/>
    <cellStyle name="20% - Accent4 19 2 3 2" xfId="12413"/>
    <cellStyle name="20% - Accent4 19 2 3 2 2" xfId="12414"/>
    <cellStyle name="20% - Accent4 19 2 3 3" xfId="12415"/>
    <cellStyle name="20% - Accent4 19 2 4" xfId="12416"/>
    <cellStyle name="20% - Accent4 19 2 4 2" xfId="12417"/>
    <cellStyle name="20% - Accent4 19 2 4 2 2" xfId="12418"/>
    <cellStyle name="20% - Accent4 19 2 4 3" xfId="12419"/>
    <cellStyle name="20% - Accent4 19 2 5" xfId="12420"/>
    <cellStyle name="20% - Accent4 19 2 5 2" xfId="12421"/>
    <cellStyle name="20% - Accent4 19 2 6" xfId="12422"/>
    <cellStyle name="20% - Accent4 19 3" xfId="12423"/>
    <cellStyle name="20% - Accent4 19 3 2" xfId="12424"/>
    <cellStyle name="20% - Accent4 19 3 2 2" xfId="12425"/>
    <cellStyle name="20% - Accent4 19 3 2 2 2" xfId="12426"/>
    <cellStyle name="20% - Accent4 19 3 2 3" xfId="12427"/>
    <cellStyle name="20% - Accent4 19 3 3" xfId="12428"/>
    <cellStyle name="20% - Accent4 19 3 3 2" xfId="12429"/>
    <cellStyle name="20% - Accent4 19 3 3 2 2" xfId="12430"/>
    <cellStyle name="20% - Accent4 19 3 3 3" xfId="12431"/>
    <cellStyle name="20% - Accent4 19 3 4" xfId="12432"/>
    <cellStyle name="20% - Accent4 19 3 4 2" xfId="12433"/>
    <cellStyle name="20% - Accent4 19 3 5" xfId="12434"/>
    <cellStyle name="20% - Accent4 19 4" xfId="12435"/>
    <cellStyle name="20% - Accent4 19 4 2" xfId="12436"/>
    <cellStyle name="20% - Accent4 19 4 2 2" xfId="12437"/>
    <cellStyle name="20% - Accent4 19 4 3" xfId="12438"/>
    <cellStyle name="20% - Accent4 19 5" xfId="12439"/>
    <cellStyle name="20% - Accent4 19 5 2" xfId="12440"/>
    <cellStyle name="20% - Accent4 19 5 2 2" xfId="12441"/>
    <cellStyle name="20% - Accent4 19 5 3" xfId="12442"/>
    <cellStyle name="20% - Accent4 19 6" xfId="12443"/>
    <cellStyle name="20% - Accent4 19 6 2" xfId="12444"/>
    <cellStyle name="20% - Accent4 19 6 2 2" xfId="12445"/>
    <cellStyle name="20% - Accent4 19 6 3" xfId="12446"/>
    <cellStyle name="20% - Accent4 19 7" xfId="12447"/>
    <cellStyle name="20% - Accent4 19 7 2" xfId="12448"/>
    <cellStyle name="20% - Accent4 19 8" xfId="12449"/>
    <cellStyle name="20% - Accent4 2" xfId="57"/>
    <cellStyle name="20% - Accent4 2 10" xfId="12451"/>
    <cellStyle name="20% - Accent4 2 10 2" xfId="12452"/>
    <cellStyle name="20% - Accent4 2 11" xfId="12453"/>
    <cellStyle name="20% - Accent4 2 12" xfId="12450"/>
    <cellStyle name="20% - Accent4 2 2" xfId="104"/>
    <cellStyle name="20% - Accent4 2 2 10" xfId="12454"/>
    <cellStyle name="20% - Accent4 2 2 2" xfId="192"/>
    <cellStyle name="20% - Accent4 2 2 2 2" xfId="368"/>
    <cellStyle name="20% - Accent4 2 2 2 2 2" xfId="12457"/>
    <cellStyle name="20% - Accent4 2 2 2 2 2 2" xfId="12458"/>
    <cellStyle name="20% - Accent4 2 2 2 2 2 2 2" xfId="12459"/>
    <cellStyle name="20% - Accent4 2 2 2 2 2 2 2 2" xfId="12460"/>
    <cellStyle name="20% - Accent4 2 2 2 2 2 2 3" xfId="12461"/>
    <cellStyle name="20% - Accent4 2 2 2 2 2 3" xfId="12462"/>
    <cellStyle name="20% - Accent4 2 2 2 2 2 3 2" xfId="12463"/>
    <cellStyle name="20% - Accent4 2 2 2 2 2 3 2 2" xfId="12464"/>
    <cellStyle name="20% - Accent4 2 2 2 2 2 3 3" xfId="12465"/>
    <cellStyle name="20% - Accent4 2 2 2 2 2 4" xfId="12466"/>
    <cellStyle name="20% - Accent4 2 2 2 2 2 4 2" xfId="12467"/>
    <cellStyle name="20% - Accent4 2 2 2 2 2 5" xfId="12468"/>
    <cellStyle name="20% - Accent4 2 2 2 2 3" xfId="12469"/>
    <cellStyle name="20% - Accent4 2 2 2 2 3 2" xfId="12470"/>
    <cellStyle name="20% - Accent4 2 2 2 2 3 2 2" xfId="12471"/>
    <cellStyle name="20% - Accent4 2 2 2 2 3 3" xfId="12472"/>
    <cellStyle name="20% - Accent4 2 2 2 2 4" xfId="12473"/>
    <cellStyle name="20% - Accent4 2 2 2 2 4 2" xfId="12474"/>
    <cellStyle name="20% - Accent4 2 2 2 2 4 2 2" xfId="12475"/>
    <cellStyle name="20% - Accent4 2 2 2 2 4 3" xfId="12476"/>
    <cellStyle name="20% - Accent4 2 2 2 2 5" xfId="12477"/>
    <cellStyle name="20% - Accent4 2 2 2 2 5 2" xfId="12478"/>
    <cellStyle name="20% - Accent4 2 2 2 2 6" xfId="12479"/>
    <cellStyle name="20% - Accent4 2 2 2 2 7" xfId="12456"/>
    <cellStyle name="20% - Accent4 2 2 2 3" xfId="12480"/>
    <cellStyle name="20% - Accent4 2 2 2 3 2" xfId="12481"/>
    <cellStyle name="20% - Accent4 2 2 2 3 2 2" xfId="12482"/>
    <cellStyle name="20% - Accent4 2 2 2 3 2 2 2" xfId="12483"/>
    <cellStyle name="20% - Accent4 2 2 2 3 2 3" xfId="12484"/>
    <cellStyle name="20% - Accent4 2 2 2 3 3" xfId="12485"/>
    <cellStyle name="20% - Accent4 2 2 2 3 3 2" xfId="12486"/>
    <cellStyle name="20% - Accent4 2 2 2 3 3 2 2" xfId="12487"/>
    <cellStyle name="20% - Accent4 2 2 2 3 3 3" xfId="12488"/>
    <cellStyle name="20% - Accent4 2 2 2 3 4" xfId="12489"/>
    <cellStyle name="20% - Accent4 2 2 2 3 4 2" xfId="12490"/>
    <cellStyle name="20% - Accent4 2 2 2 3 5" xfId="12491"/>
    <cellStyle name="20% - Accent4 2 2 2 4" xfId="12492"/>
    <cellStyle name="20% - Accent4 2 2 2 4 2" xfId="12493"/>
    <cellStyle name="20% - Accent4 2 2 2 4 2 2" xfId="12494"/>
    <cellStyle name="20% - Accent4 2 2 2 4 3" xfId="12495"/>
    <cellStyle name="20% - Accent4 2 2 2 5" xfId="12496"/>
    <cellStyle name="20% - Accent4 2 2 2 5 2" xfId="12497"/>
    <cellStyle name="20% - Accent4 2 2 2 5 2 2" xfId="12498"/>
    <cellStyle name="20% - Accent4 2 2 2 5 3" xfId="12499"/>
    <cellStyle name="20% - Accent4 2 2 2 6" xfId="12500"/>
    <cellStyle name="20% - Accent4 2 2 2 6 2" xfId="12501"/>
    <cellStyle name="20% - Accent4 2 2 2 6 2 2" xfId="12502"/>
    <cellStyle name="20% - Accent4 2 2 2 6 3" xfId="12503"/>
    <cellStyle name="20% - Accent4 2 2 2 7" xfId="12504"/>
    <cellStyle name="20% - Accent4 2 2 2 7 2" xfId="12505"/>
    <cellStyle name="20% - Accent4 2 2 2 8" xfId="12506"/>
    <cellStyle name="20% - Accent4 2 2 2 9" xfId="12455"/>
    <cellStyle name="20% - Accent4 2 2 3" xfId="280"/>
    <cellStyle name="20% - Accent4 2 2 3 2" xfId="12508"/>
    <cellStyle name="20% - Accent4 2 2 3 2 2" xfId="12509"/>
    <cellStyle name="20% - Accent4 2 2 3 2 2 2" xfId="12510"/>
    <cellStyle name="20% - Accent4 2 2 3 2 2 2 2" xfId="12511"/>
    <cellStyle name="20% - Accent4 2 2 3 2 2 3" xfId="12512"/>
    <cellStyle name="20% - Accent4 2 2 3 2 3" xfId="12513"/>
    <cellStyle name="20% - Accent4 2 2 3 2 3 2" xfId="12514"/>
    <cellStyle name="20% - Accent4 2 2 3 2 3 2 2" xfId="12515"/>
    <cellStyle name="20% - Accent4 2 2 3 2 3 3" xfId="12516"/>
    <cellStyle name="20% - Accent4 2 2 3 2 4" xfId="12517"/>
    <cellStyle name="20% - Accent4 2 2 3 2 4 2" xfId="12518"/>
    <cellStyle name="20% - Accent4 2 2 3 2 5" xfId="12519"/>
    <cellStyle name="20% - Accent4 2 2 3 3" xfId="12520"/>
    <cellStyle name="20% - Accent4 2 2 3 3 2" xfId="12521"/>
    <cellStyle name="20% - Accent4 2 2 3 3 2 2" xfId="12522"/>
    <cellStyle name="20% - Accent4 2 2 3 3 3" xfId="12523"/>
    <cellStyle name="20% - Accent4 2 2 3 4" xfId="12524"/>
    <cellStyle name="20% - Accent4 2 2 3 4 2" xfId="12525"/>
    <cellStyle name="20% - Accent4 2 2 3 4 2 2" xfId="12526"/>
    <cellStyle name="20% - Accent4 2 2 3 4 3" xfId="12527"/>
    <cellStyle name="20% - Accent4 2 2 3 5" xfId="12528"/>
    <cellStyle name="20% - Accent4 2 2 3 5 2" xfId="12529"/>
    <cellStyle name="20% - Accent4 2 2 3 6" xfId="12530"/>
    <cellStyle name="20% - Accent4 2 2 3 7" xfId="12507"/>
    <cellStyle name="20% - Accent4 2 2 4" xfId="12531"/>
    <cellStyle name="20% - Accent4 2 2 4 2" xfId="12532"/>
    <cellStyle name="20% - Accent4 2 2 4 2 2" xfId="12533"/>
    <cellStyle name="20% - Accent4 2 2 4 2 2 2" xfId="12534"/>
    <cellStyle name="20% - Accent4 2 2 4 2 3" xfId="12535"/>
    <cellStyle name="20% - Accent4 2 2 4 3" xfId="12536"/>
    <cellStyle name="20% - Accent4 2 2 4 3 2" xfId="12537"/>
    <cellStyle name="20% - Accent4 2 2 4 3 2 2" xfId="12538"/>
    <cellStyle name="20% - Accent4 2 2 4 3 3" xfId="12539"/>
    <cellStyle name="20% - Accent4 2 2 4 4" xfId="12540"/>
    <cellStyle name="20% - Accent4 2 2 4 4 2" xfId="12541"/>
    <cellStyle name="20% - Accent4 2 2 4 5" xfId="12542"/>
    <cellStyle name="20% - Accent4 2 2 5" xfId="12543"/>
    <cellStyle name="20% - Accent4 2 2 5 2" xfId="12544"/>
    <cellStyle name="20% - Accent4 2 2 5 2 2" xfId="12545"/>
    <cellStyle name="20% - Accent4 2 2 5 3" xfId="12546"/>
    <cellStyle name="20% - Accent4 2 2 6" xfId="12547"/>
    <cellStyle name="20% - Accent4 2 2 6 2" xfId="12548"/>
    <cellStyle name="20% - Accent4 2 2 6 2 2" xfId="12549"/>
    <cellStyle name="20% - Accent4 2 2 6 3" xfId="12550"/>
    <cellStyle name="20% - Accent4 2 2 7" xfId="12551"/>
    <cellStyle name="20% - Accent4 2 2 7 2" xfId="12552"/>
    <cellStyle name="20% - Accent4 2 2 7 2 2" xfId="12553"/>
    <cellStyle name="20% - Accent4 2 2 7 3" xfId="12554"/>
    <cellStyle name="20% - Accent4 2 2 8" xfId="12555"/>
    <cellStyle name="20% - Accent4 2 2 8 2" xfId="12556"/>
    <cellStyle name="20% - Accent4 2 2 9" xfId="12557"/>
    <cellStyle name="20% - Accent4 2 3" xfId="148"/>
    <cellStyle name="20% - Accent4 2 3 2" xfId="324"/>
    <cellStyle name="20% - Accent4 2 3 2 2" xfId="12560"/>
    <cellStyle name="20% - Accent4 2 3 2 2 2" xfId="12561"/>
    <cellStyle name="20% - Accent4 2 3 2 2 2 2" xfId="12562"/>
    <cellStyle name="20% - Accent4 2 3 2 2 2 2 2" xfId="12563"/>
    <cellStyle name="20% - Accent4 2 3 2 2 2 3" xfId="12564"/>
    <cellStyle name="20% - Accent4 2 3 2 2 3" xfId="12565"/>
    <cellStyle name="20% - Accent4 2 3 2 2 3 2" xfId="12566"/>
    <cellStyle name="20% - Accent4 2 3 2 2 3 2 2" xfId="12567"/>
    <cellStyle name="20% - Accent4 2 3 2 2 3 3" xfId="12568"/>
    <cellStyle name="20% - Accent4 2 3 2 2 4" xfId="12569"/>
    <cellStyle name="20% - Accent4 2 3 2 2 4 2" xfId="12570"/>
    <cellStyle name="20% - Accent4 2 3 2 2 5" xfId="12571"/>
    <cellStyle name="20% - Accent4 2 3 2 3" xfId="12572"/>
    <cellStyle name="20% - Accent4 2 3 2 3 2" xfId="12573"/>
    <cellStyle name="20% - Accent4 2 3 2 3 2 2" xfId="12574"/>
    <cellStyle name="20% - Accent4 2 3 2 3 3" xfId="12575"/>
    <cellStyle name="20% - Accent4 2 3 2 4" xfId="12576"/>
    <cellStyle name="20% - Accent4 2 3 2 4 2" xfId="12577"/>
    <cellStyle name="20% - Accent4 2 3 2 4 2 2" xfId="12578"/>
    <cellStyle name="20% - Accent4 2 3 2 4 3" xfId="12579"/>
    <cellStyle name="20% - Accent4 2 3 2 5" xfId="12580"/>
    <cellStyle name="20% - Accent4 2 3 2 5 2" xfId="12581"/>
    <cellStyle name="20% - Accent4 2 3 2 6" xfId="12582"/>
    <cellStyle name="20% - Accent4 2 3 2 7" xfId="12559"/>
    <cellStyle name="20% - Accent4 2 3 3" xfId="12583"/>
    <cellStyle name="20% - Accent4 2 3 3 2" xfId="12584"/>
    <cellStyle name="20% - Accent4 2 3 3 2 2" xfId="12585"/>
    <cellStyle name="20% - Accent4 2 3 3 2 2 2" xfId="12586"/>
    <cellStyle name="20% - Accent4 2 3 3 2 3" xfId="12587"/>
    <cellStyle name="20% - Accent4 2 3 3 3" xfId="12588"/>
    <cellStyle name="20% - Accent4 2 3 3 3 2" xfId="12589"/>
    <cellStyle name="20% - Accent4 2 3 3 3 2 2" xfId="12590"/>
    <cellStyle name="20% - Accent4 2 3 3 3 3" xfId="12591"/>
    <cellStyle name="20% - Accent4 2 3 3 4" xfId="12592"/>
    <cellStyle name="20% - Accent4 2 3 3 4 2" xfId="12593"/>
    <cellStyle name="20% - Accent4 2 3 3 5" xfId="12594"/>
    <cellStyle name="20% - Accent4 2 3 4" xfId="12595"/>
    <cellStyle name="20% - Accent4 2 3 4 2" xfId="12596"/>
    <cellStyle name="20% - Accent4 2 3 4 2 2" xfId="12597"/>
    <cellStyle name="20% - Accent4 2 3 4 3" xfId="12598"/>
    <cellStyle name="20% - Accent4 2 3 5" xfId="12599"/>
    <cellStyle name="20% - Accent4 2 3 5 2" xfId="12600"/>
    <cellStyle name="20% - Accent4 2 3 5 2 2" xfId="12601"/>
    <cellStyle name="20% - Accent4 2 3 5 3" xfId="12602"/>
    <cellStyle name="20% - Accent4 2 3 6" xfId="12603"/>
    <cellStyle name="20% - Accent4 2 3 6 2" xfId="12604"/>
    <cellStyle name="20% - Accent4 2 3 6 2 2" xfId="12605"/>
    <cellStyle name="20% - Accent4 2 3 6 3" xfId="12606"/>
    <cellStyle name="20% - Accent4 2 3 7" xfId="12607"/>
    <cellStyle name="20% - Accent4 2 3 7 2" xfId="12608"/>
    <cellStyle name="20% - Accent4 2 3 8" xfId="12609"/>
    <cellStyle name="20% - Accent4 2 3 9" xfId="12558"/>
    <cellStyle name="20% - Accent4 2 4" xfId="236"/>
    <cellStyle name="20% - Accent4 2 4 2" xfId="12611"/>
    <cellStyle name="20% - Accent4 2 4 2 2" xfId="12612"/>
    <cellStyle name="20% - Accent4 2 4 2 2 2" xfId="12613"/>
    <cellStyle name="20% - Accent4 2 4 2 2 2 2" xfId="12614"/>
    <cellStyle name="20% - Accent4 2 4 2 2 3" xfId="12615"/>
    <cellStyle name="20% - Accent4 2 4 2 3" xfId="12616"/>
    <cellStyle name="20% - Accent4 2 4 2 3 2" xfId="12617"/>
    <cellStyle name="20% - Accent4 2 4 2 3 2 2" xfId="12618"/>
    <cellStyle name="20% - Accent4 2 4 2 3 3" xfId="12619"/>
    <cellStyle name="20% - Accent4 2 4 2 4" xfId="12620"/>
    <cellStyle name="20% - Accent4 2 4 2 4 2" xfId="12621"/>
    <cellStyle name="20% - Accent4 2 4 2 5" xfId="12622"/>
    <cellStyle name="20% - Accent4 2 4 3" xfId="12623"/>
    <cellStyle name="20% - Accent4 2 4 3 2" xfId="12624"/>
    <cellStyle name="20% - Accent4 2 4 3 2 2" xfId="12625"/>
    <cellStyle name="20% - Accent4 2 4 3 3" xfId="12626"/>
    <cellStyle name="20% - Accent4 2 4 4" xfId="12627"/>
    <cellStyle name="20% - Accent4 2 4 4 2" xfId="12628"/>
    <cellStyle name="20% - Accent4 2 4 4 2 2" xfId="12629"/>
    <cellStyle name="20% - Accent4 2 4 4 3" xfId="12630"/>
    <cellStyle name="20% - Accent4 2 4 5" xfId="12631"/>
    <cellStyle name="20% - Accent4 2 4 5 2" xfId="12632"/>
    <cellStyle name="20% - Accent4 2 4 6" xfId="12633"/>
    <cellStyle name="20% - Accent4 2 4 7" xfId="12610"/>
    <cellStyle name="20% - Accent4 2 5" xfId="12634"/>
    <cellStyle name="20% - Accent4 2 5 2" xfId="12635"/>
    <cellStyle name="20% - Accent4 2 5 2 2" xfId="12636"/>
    <cellStyle name="20% - Accent4 2 5 2 2 2" xfId="12637"/>
    <cellStyle name="20% - Accent4 2 5 2 3" xfId="12638"/>
    <cellStyle name="20% - Accent4 2 5 3" xfId="12639"/>
    <cellStyle name="20% - Accent4 2 5 3 2" xfId="12640"/>
    <cellStyle name="20% - Accent4 2 5 3 2 2" xfId="12641"/>
    <cellStyle name="20% - Accent4 2 5 3 3" xfId="12642"/>
    <cellStyle name="20% - Accent4 2 5 4" xfId="12643"/>
    <cellStyle name="20% - Accent4 2 5 4 2" xfId="12644"/>
    <cellStyle name="20% - Accent4 2 5 5" xfId="12645"/>
    <cellStyle name="20% - Accent4 2 6" xfId="12646"/>
    <cellStyle name="20% - Accent4 2 6 2" xfId="12647"/>
    <cellStyle name="20% - Accent4 2 6 2 2" xfId="12648"/>
    <cellStyle name="20% - Accent4 2 6 3" xfId="12649"/>
    <cellStyle name="20% - Accent4 2 7" xfId="12650"/>
    <cellStyle name="20% - Accent4 2 7 2" xfId="12651"/>
    <cellStyle name="20% - Accent4 2 7 2 2" xfId="12652"/>
    <cellStyle name="20% - Accent4 2 7 3" xfId="12653"/>
    <cellStyle name="20% - Accent4 2 8" xfId="12654"/>
    <cellStyle name="20% - Accent4 2 8 2" xfId="12655"/>
    <cellStyle name="20% - Accent4 2 8 2 2" xfId="12656"/>
    <cellStyle name="20% - Accent4 2 8 3" xfId="12657"/>
    <cellStyle name="20% - Accent4 2 9" xfId="12658"/>
    <cellStyle name="20% - Accent4 2 9 2" xfId="12659"/>
    <cellStyle name="20% - Accent4 20" xfId="12660"/>
    <cellStyle name="20% - Accent4 20 2" xfId="12661"/>
    <cellStyle name="20% - Accent4 20 2 2" xfId="12662"/>
    <cellStyle name="20% - Accent4 20 2 2 2" xfId="12663"/>
    <cellStyle name="20% - Accent4 20 2 2 2 2" xfId="12664"/>
    <cellStyle name="20% - Accent4 20 2 2 2 2 2" xfId="12665"/>
    <cellStyle name="20% - Accent4 20 2 2 2 3" xfId="12666"/>
    <cellStyle name="20% - Accent4 20 2 2 3" xfId="12667"/>
    <cellStyle name="20% - Accent4 20 2 2 3 2" xfId="12668"/>
    <cellStyle name="20% - Accent4 20 2 2 3 2 2" xfId="12669"/>
    <cellStyle name="20% - Accent4 20 2 2 3 3" xfId="12670"/>
    <cellStyle name="20% - Accent4 20 2 2 4" xfId="12671"/>
    <cellStyle name="20% - Accent4 20 2 2 4 2" xfId="12672"/>
    <cellStyle name="20% - Accent4 20 2 2 5" xfId="12673"/>
    <cellStyle name="20% - Accent4 20 2 3" xfId="12674"/>
    <cellStyle name="20% - Accent4 20 2 3 2" xfId="12675"/>
    <cellStyle name="20% - Accent4 20 2 3 2 2" xfId="12676"/>
    <cellStyle name="20% - Accent4 20 2 3 3" xfId="12677"/>
    <cellStyle name="20% - Accent4 20 2 4" xfId="12678"/>
    <cellStyle name="20% - Accent4 20 2 4 2" xfId="12679"/>
    <cellStyle name="20% - Accent4 20 2 4 2 2" xfId="12680"/>
    <cellStyle name="20% - Accent4 20 2 4 3" xfId="12681"/>
    <cellStyle name="20% - Accent4 20 2 5" xfId="12682"/>
    <cellStyle name="20% - Accent4 20 2 5 2" xfId="12683"/>
    <cellStyle name="20% - Accent4 20 2 6" xfId="12684"/>
    <cellStyle name="20% - Accent4 20 3" xfId="12685"/>
    <cellStyle name="20% - Accent4 20 3 2" xfId="12686"/>
    <cellStyle name="20% - Accent4 20 3 2 2" xfId="12687"/>
    <cellStyle name="20% - Accent4 20 3 2 2 2" xfId="12688"/>
    <cellStyle name="20% - Accent4 20 3 2 3" xfId="12689"/>
    <cellStyle name="20% - Accent4 20 3 3" xfId="12690"/>
    <cellStyle name="20% - Accent4 20 3 3 2" xfId="12691"/>
    <cellStyle name="20% - Accent4 20 3 3 2 2" xfId="12692"/>
    <cellStyle name="20% - Accent4 20 3 3 3" xfId="12693"/>
    <cellStyle name="20% - Accent4 20 3 4" xfId="12694"/>
    <cellStyle name="20% - Accent4 20 3 4 2" xfId="12695"/>
    <cellStyle name="20% - Accent4 20 3 5" xfId="12696"/>
    <cellStyle name="20% - Accent4 20 4" xfId="12697"/>
    <cellStyle name="20% - Accent4 20 4 2" xfId="12698"/>
    <cellStyle name="20% - Accent4 20 4 2 2" xfId="12699"/>
    <cellStyle name="20% - Accent4 20 4 3" xfId="12700"/>
    <cellStyle name="20% - Accent4 20 5" xfId="12701"/>
    <cellStyle name="20% - Accent4 20 5 2" xfId="12702"/>
    <cellStyle name="20% - Accent4 20 5 2 2" xfId="12703"/>
    <cellStyle name="20% - Accent4 20 5 3" xfId="12704"/>
    <cellStyle name="20% - Accent4 20 6" xfId="12705"/>
    <cellStyle name="20% - Accent4 20 6 2" xfId="12706"/>
    <cellStyle name="20% - Accent4 20 7" xfId="12707"/>
    <cellStyle name="20% - Accent4 21" xfId="12708"/>
    <cellStyle name="20% - Accent4 21 2" xfId="12709"/>
    <cellStyle name="20% - Accent4 21 2 2" xfId="12710"/>
    <cellStyle name="20% - Accent4 21 2 2 2" xfId="12711"/>
    <cellStyle name="20% - Accent4 21 2 2 2 2" xfId="12712"/>
    <cellStyle name="20% - Accent4 21 2 2 2 2 2" xfId="12713"/>
    <cellStyle name="20% - Accent4 21 2 2 2 3" xfId="12714"/>
    <cellStyle name="20% - Accent4 21 2 2 3" xfId="12715"/>
    <cellStyle name="20% - Accent4 21 2 2 3 2" xfId="12716"/>
    <cellStyle name="20% - Accent4 21 2 2 3 2 2" xfId="12717"/>
    <cellStyle name="20% - Accent4 21 2 2 3 3" xfId="12718"/>
    <cellStyle name="20% - Accent4 21 2 2 4" xfId="12719"/>
    <cellStyle name="20% - Accent4 21 2 2 4 2" xfId="12720"/>
    <cellStyle name="20% - Accent4 21 2 2 5" xfId="12721"/>
    <cellStyle name="20% - Accent4 21 2 3" xfId="12722"/>
    <cellStyle name="20% - Accent4 21 2 3 2" xfId="12723"/>
    <cellStyle name="20% - Accent4 21 2 3 2 2" xfId="12724"/>
    <cellStyle name="20% - Accent4 21 2 3 3" xfId="12725"/>
    <cellStyle name="20% - Accent4 21 2 4" xfId="12726"/>
    <cellStyle name="20% - Accent4 21 2 4 2" xfId="12727"/>
    <cellStyle name="20% - Accent4 21 2 4 2 2" xfId="12728"/>
    <cellStyle name="20% - Accent4 21 2 4 3" xfId="12729"/>
    <cellStyle name="20% - Accent4 21 2 5" xfId="12730"/>
    <cellStyle name="20% - Accent4 21 2 5 2" xfId="12731"/>
    <cellStyle name="20% - Accent4 21 2 6" xfId="12732"/>
    <cellStyle name="20% - Accent4 21 3" xfId="12733"/>
    <cellStyle name="20% - Accent4 21 3 2" xfId="12734"/>
    <cellStyle name="20% - Accent4 21 3 2 2" xfId="12735"/>
    <cellStyle name="20% - Accent4 21 3 2 2 2" xfId="12736"/>
    <cellStyle name="20% - Accent4 21 3 2 3" xfId="12737"/>
    <cellStyle name="20% - Accent4 21 3 3" xfId="12738"/>
    <cellStyle name="20% - Accent4 21 3 3 2" xfId="12739"/>
    <cellStyle name="20% - Accent4 21 3 3 2 2" xfId="12740"/>
    <cellStyle name="20% - Accent4 21 3 3 3" xfId="12741"/>
    <cellStyle name="20% - Accent4 21 3 4" xfId="12742"/>
    <cellStyle name="20% - Accent4 21 3 4 2" xfId="12743"/>
    <cellStyle name="20% - Accent4 21 3 5" xfId="12744"/>
    <cellStyle name="20% - Accent4 21 4" xfId="12745"/>
    <cellStyle name="20% - Accent4 21 4 2" xfId="12746"/>
    <cellStyle name="20% - Accent4 21 4 2 2" xfId="12747"/>
    <cellStyle name="20% - Accent4 21 4 3" xfId="12748"/>
    <cellStyle name="20% - Accent4 21 5" xfId="12749"/>
    <cellStyle name="20% - Accent4 21 5 2" xfId="12750"/>
    <cellStyle name="20% - Accent4 21 5 2 2" xfId="12751"/>
    <cellStyle name="20% - Accent4 21 5 3" xfId="12752"/>
    <cellStyle name="20% - Accent4 21 6" xfId="12753"/>
    <cellStyle name="20% - Accent4 21 6 2" xfId="12754"/>
    <cellStyle name="20% - Accent4 21 7" xfId="12755"/>
    <cellStyle name="20% - Accent4 22" xfId="12756"/>
    <cellStyle name="20% - Accent4 22 2" xfId="12757"/>
    <cellStyle name="20% - Accent4 22 2 2" xfId="12758"/>
    <cellStyle name="20% - Accent4 22 2 2 2" xfId="12759"/>
    <cellStyle name="20% - Accent4 22 2 2 2 2" xfId="12760"/>
    <cellStyle name="20% - Accent4 22 2 2 2 2 2" xfId="12761"/>
    <cellStyle name="20% - Accent4 22 2 2 2 3" xfId="12762"/>
    <cellStyle name="20% - Accent4 22 2 2 3" xfId="12763"/>
    <cellStyle name="20% - Accent4 22 2 2 3 2" xfId="12764"/>
    <cellStyle name="20% - Accent4 22 2 2 3 2 2" xfId="12765"/>
    <cellStyle name="20% - Accent4 22 2 2 3 3" xfId="12766"/>
    <cellStyle name="20% - Accent4 22 2 2 4" xfId="12767"/>
    <cellStyle name="20% - Accent4 22 2 2 4 2" xfId="12768"/>
    <cellStyle name="20% - Accent4 22 2 2 5" xfId="12769"/>
    <cellStyle name="20% - Accent4 22 2 3" xfId="12770"/>
    <cellStyle name="20% - Accent4 22 2 3 2" xfId="12771"/>
    <cellStyle name="20% - Accent4 22 2 3 2 2" xfId="12772"/>
    <cellStyle name="20% - Accent4 22 2 3 3" xfId="12773"/>
    <cellStyle name="20% - Accent4 22 2 4" xfId="12774"/>
    <cellStyle name="20% - Accent4 22 2 4 2" xfId="12775"/>
    <cellStyle name="20% - Accent4 22 2 4 2 2" xfId="12776"/>
    <cellStyle name="20% - Accent4 22 2 4 3" xfId="12777"/>
    <cellStyle name="20% - Accent4 22 2 5" xfId="12778"/>
    <cellStyle name="20% - Accent4 22 2 5 2" xfId="12779"/>
    <cellStyle name="20% - Accent4 22 2 6" xfId="12780"/>
    <cellStyle name="20% - Accent4 22 3" xfId="12781"/>
    <cellStyle name="20% - Accent4 22 3 2" xfId="12782"/>
    <cellStyle name="20% - Accent4 22 3 2 2" xfId="12783"/>
    <cellStyle name="20% - Accent4 22 3 2 2 2" xfId="12784"/>
    <cellStyle name="20% - Accent4 22 3 2 3" xfId="12785"/>
    <cellStyle name="20% - Accent4 22 3 3" xfId="12786"/>
    <cellStyle name="20% - Accent4 22 3 3 2" xfId="12787"/>
    <cellStyle name="20% - Accent4 22 3 3 2 2" xfId="12788"/>
    <cellStyle name="20% - Accent4 22 3 3 3" xfId="12789"/>
    <cellStyle name="20% - Accent4 22 3 4" xfId="12790"/>
    <cellStyle name="20% - Accent4 22 3 4 2" xfId="12791"/>
    <cellStyle name="20% - Accent4 22 3 5" xfId="12792"/>
    <cellStyle name="20% - Accent4 22 4" xfId="12793"/>
    <cellStyle name="20% - Accent4 22 4 2" xfId="12794"/>
    <cellStyle name="20% - Accent4 22 4 2 2" xfId="12795"/>
    <cellStyle name="20% - Accent4 22 4 3" xfId="12796"/>
    <cellStyle name="20% - Accent4 22 5" xfId="12797"/>
    <cellStyle name="20% - Accent4 22 5 2" xfId="12798"/>
    <cellStyle name="20% - Accent4 22 5 2 2" xfId="12799"/>
    <cellStyle name="20% - Accent4 22 5 3" xfId="12800"/>
    <cellStyle name="20% - Accent4 22 6" xfId="12801"/>
    <cellStyle name="20% - Accent4 22 6 2" xfId="12802"/>
    <cellStyle name="20% - Accent4 22 7" xfId="12803"/>
    <cellStyle name="20% - Accent4 23" xfId="12804"/>
    <cellStyle name="20% - Accent4 23 2" xfId="12805"/>
    <cellStyle name="20% - Accent4 23 2 2" xfId="12806"/>
    <cellStyle name="20% - Accent4 23 2 2 2" xfId="12807"/>
    <cellStyle name="20% - Accent4 23 2 2 2 2" xfId="12808"/>
    <cellStyle name="20% - Accent4 23 2 2 3" xfId="12809"/>
    <cellStyle name="20% - Accent4 23 2 3" xfId="12810"/>
    <cellStyle name="20% - Accent4 23 2 3 2" xfId="12811"/>
    <cellStyle name="20% - Accent4 23 2 3 2 2" xfId="12812"/>
    <cellStyle name="20% - Accent4 23 2 3 3" xfId="12813"/>
    <cellStyle name="20% - Accent4 23 2 4" xfId="12814"/>
    <cellStyle name="20% - Accent4 23 2 4 2" xfId="12815"/>
    <cellStyle name="20% - Accent4 23 2 5" xfId="12816"/>
    <cellStyle name="20% - Accent4 23 3" xfId="12817"/>
    <cellStyle name="20% - Accent4 23 3 2" xfId="12818"/>
    <cellStyle name="20% - Accent4 23 3 2 2" xfId="12819"/>
    <cellStyle name="20% - Accent4 23 3 3" xfId="12820"/>
    <cellStyle name="20% - Accent4 23 4" xfId="12821"/>
    <cellStyle name="20% - Accent4 23 4 2" xfId="12822"/>
    <cellStyle name="20% - Accent4 23 4 2 2" xfId="12823"/>
    <cellStyle name="20% - Accent4 23 4 3" xfId="12824"/>
    <cellStyle name="20% - Accent4 23 5" xfId="12825"/>
    <cellStyle name="20% - Accent4 23 5 2" xfId="12826"/>
    <cellStyle name="20% - Accent4 23 6" xfId="12827"/>
    <cellStyle name="20% - Accent4 24" xfId="12828"/>
    <cellStyle name="20% - Accent4 24 2" xfId="12829"/>
    <cellStyle name="20% - Accent4 24 2 2" xfId="12830"/>
    <cellStyle name="20% - Accent4 24 2 2 2" xfId="12831"/>
    <cellStyle name="20% - Accent4 24 2 3" xfId="12832"/>
    <cellStyle name="20% - Accent4 24 3" xfId="12833"/>
    <cellStyle name="20% - Accent4 24 3 2" xfId="12834"/>
    <cellStyle name="20% - Accent4 24 3 2 2" xfId="12835"/>
    <cellStyle name="20% - Accent4 24 3 3" xfId="12836"/>
    <cellStyle name="20% - Accent4 24 4" xfId="12837"/>
    <cellStyle name="20% - Accent4 24 4 2" xfId="12838"/>
    <cellStyle name="20% - Accent4 24 5" xfId="12839"/>
    <cellStyle name="20% - Accent4 25" xfId="12840"/>
    <cellStyle name="20% - Accent4 25 2" xfId="12841"/>
    <cellStyle name="20% - Accent4 25 2 2" xfId="12842"/>
    <cellStyle name="20% - Accent4 25 2 3" xfId="12843"/>
    <cellStyle name="20% - Accent4 25 3" xfId="12844"/>
    <cellStyle name="20% - Accent4 25 3 2" xfId="12845"/>
    <cellStyle name="20% - Accent4 25 4" xfId="12846"/>
    <cellStyle name="20% - Accent4 25 5" xfId="12847"/>
    <cellStyle name="20% - Accent4 26" xfId="12848"/>
    <cellStyle name="20% - Accent4 26 2" xfId="12849"/>
    <cellStyle name="20% - Accent4 26 2 2" xfId="12850"/>
    <cellStyle name="20% - Accent4 26 2 3" xfId="12851"/>
    <cellStyle name="20% - Accent4 26 3" xfId="12852"/>
    <cellStyle name="20% - Accent4 26 3 2" xfId="12853"/>
    <cellStyle name="20% - Accent4 26 4" xfId="12854"/>
    <cellStyle name="20% - Accent4 26 5" xfId="12855"/>
    <cellStyle name="20% - Accent4 27" xfId="12856"/>
    <cellStyle name="20% - Accent4 27 2" xfId="12857"/>
    <cellStyle name="20% - Accent4 27 2 2" xfId="12858"/>
    <cellStyle name="20% - Accent4 27 2 3" xfId="12859"/>
    <cellStyle name="20% - Accent4 27 3" xfId="12860"/>
    <cellStyle name="20% - Accent4 27 3 2" xfId="12861"/>
    <cellStyle name="20% - Accent4 27 4" xfId="12862"/>
    <cellStyle name="20% - Accent4 27 5" xfId="12863"/>
    <cellStyle name="20% - Accent4 28" xfId="12864"/>
    <cellStyle name="20% - Accent4 28 2" xfId="12865"/>
    <cellStyle name="20% - Accent4 28 2 2" xfId="12866"/>
    <cellStyle name="20% - Accent4 28 3" xfId="12867"/>
    <cellStyle name="20% - Accent4 28 3 2" xfId="12868"/>
    <cellStyle name="20% - Accent4 28 4" xfId="12869"/>
    <cellStyle name="20% - Accent4 28 5" xfId="12870"/>
    <cellStyle name="20% - Accent4 29" xfId="12871"/>
    <cellStyle name="20% - Accent4 29 2" xfId="12872"/>
    <cellStyle name="20% - Accent4 29 2 2" xfId="12873"/>
    <cellStyle name="20% - Accent4 29 3" xfId="12874"/>
    <cellStyle name="20% - Accent4 29 3 2" xfId="12875"/>
    <cellStyle name="20% - Accent4 29 4" xfId="12876"/>
    <cellStyle name="20% - Accent4 29 5" xfId="12877"/>
    <cellStyle name="20% - Accent4 3" xfId="70"/>
    <cellStyle name="20% - Accent4 3 10" xfId="12879"/>
    <cellStyle name="20% - Accent4 3 10 2" xfId="12880"/>
    <cellStyle name="20% - Accent4 3 11" xfId="12881"/>
    <cellStyle name="20% - Accent4 3 12" xfId="12878"/>
    <cellStyle name="20% - Accent4 3 2" xfId="116"/>
    <cellStyle name="20% - Accent4 3 2 10" xfId="12882"/>
    <cellStyle name="20% - Accent4 3 2 2" xfId="204"/>
    <cellStyle name="20% - Accent4 3 2 2 2" xfId="380"/>
    <cellStyle name="20% - Accent4 3 2 2 2 2" xfId="12885"/>
    <cellStyle name="20% - Accent4 3 2 2 2 2 2" xfId="12886"/>
    <cellStyle name="20% - Accent4 3 2 2 2 2 2 2" xfId="12887"/>
    <cellStyle name="20% - Accent4 3 2 2 2 2 2 2 2" xfId="12888"/>
    <cellStyle name="20% - Accent4 3 2 2 2 2 2 3" xfId="12889"/>
    <cellStyle name="20% - Accent4 3 2 2 2 2 3" xfId="12890"/>
    <cellStyle name="20% - Accent4 3 2 2 2 2 3 2" xfId="12891"/>
    <cellStyle name="20% - Accent4 3 2 2 2 2 3 2 2" xfId="12892"/>
    <cellStyle name="20% - Accent4 3 2 2 2 2 3 3" xfId="12893"/>
    <cellStyle name="20% - Accent4 3 2 2 2 2 4" xfId="12894"/>
    <cellStyle name="20% - Accent4 3 2 2 2 2 4 2" xfId="12895"/>
    <cellStyle name="20% - Accent4 3 2 2 2 2 5" xfId="12896"/>
    <cellStyle name="20% - Accent4 3 2 2 2 3" xfId="12897"/>
    <cellStyle name="20% - Accent4 3 2 2 2 3 2" xfId="12898"/>
    <cellStyle name="20% - Accent4 3 2 2 2 3 2 2" xfId="12899"/>
    <cellStyle name="20% - Accent4 3 2 2 2 3 3" xfId="12900"/>
    <cellStyle name="20% - Accent4 3 2 2 2 4" xfId="12901"/>
    <cellStyle name="20% - Accent4 3 2 2 2 4 2" xfId="12902"/>
    <cellStyle name="20% - Accent4 3 2 2 2 4 2 2" xfId="12903"/>
    <cellStyle name="20% - Accent4 3 2 2 2 4 3" xfId="12904"/>
    <cellStyle name="20% - Accent4 3 2 2 2 5" xfId="12905"/>
    <cellStyle name="20% - Accent4 3 2 2 2 5 2" xfId="12906"/>
    <cellStyle name="20% - Accent4 3 2 2 2 6" xfId="12907"/>
    <cellStyle name="20% - Accent4 3 2 2 2 7" xfId="12884"/>
    <cellStyle name="20% - Accent4 3 2 2 3" xfId="12908"/>
    <cellStyle name="20% - Accent4 3 2 2 3 2" xfId="12909"/>
    <cellStyle name="20% - Accent4 3 2 2 3 2 2" xfId="12910"/>
    <cellStyle name="20% - Accent4 3 2 2 3 2 2 2" xfId="12911"/>
    <cellStyle name="20% - Accent4 3 2 2 3 2 3" xfId="12912"/>
    <cellStyle name="20% - Accent4 3 2 2 3 3" xfId="12913"/>
    <cellStyle name="20% - Accent4 3 2 2 3 3 2" xfId="12914"/>
    <cellStyle name="20% - Accent4 3 2 2 3 3 2 2" xfId="12915"/>
    <cellStyle name="20% - Accent4 3 2 2 3 3 3" xfId="12916"/>
    <cellStyle name="20% - Accent4 3 2 2 3 4" xfId="12917"/>
    <cellStyle name="20% - Accent4 3 2 2 3 4 2" xfId="12918"/>
    <cellStyle name="20% - Accent4 3 2 2 3 5" xfId="12919"/>
    <cellStyle name="20% - Accent4 3 2 2 4" xfId="12920"/>
    <cellStyle name="20% - Accent4 3 2 2 4 2" xfId="12921"/>
    <cellStyle name="20% - Accent4 3 2 2 4 2 2" xfId="12922"/>
    <cellStyle name="20% - Accent4 3 2 2 4 3" xfId="12923"/>
    <cellStyle name="20% - Accent4 3 2 2 5" xfId="12924"/>
    <cellStyle name="20% - Accent4 3 2 2 5 2" xfId="12925"/>
    <cellStyle name="20% - Accent4 3 2 2 5 2 2" xfId="12926"/>
    <cellStyle name="20% - Accent4 3 2 2 5 3" xfId="12927"/>
    <cellStyle name="20% - Accent4 3 2 2 6" xfId="12928"/>
    <cellStyle name="20% - Accent4 3 2 2 6 2" xfId="12929"/>
    <cellStyle name="20% - Accent4 3 2 2 6 2 2" xfId="12930"/>
    <cellStyle name="20% - Accent4 3 2 2 6 3" xfId="12931"/>
    <cellStyle name="20% - Accent4 3 2 2 7" xfId="12932"/>
    <cellStyle name="20% - Accent4 3 2 2 7 2" xfId="12933"/>
    <cellStyle name="20% - Accent4 3 2 2 8" xfId="12934"/>
    <cellStyle name="20% - Accent4 3 2 2 9" xfId="12883"/>
    <cellStyle name="20% - Accent4 3 2 3" xfId="292"/>
    <cellStyle name="20% - Accent4 3 2 3 2" xfId="12936"/>
    <cellStyle name="20% - Accent4 3 2 3 2 2" xfId="12937"/>
    <cellStyle name="20% - Accent4 3 2 3 2 2 2" xfId="12938"/>
    <cellStyle name="20% - Accent4 3 2 3 2 2 2 2" xfId="12939"/>
    <cellStyle name="20% - Accent4 3 2 3 2 2 3" xfId="12940"/>
    <cellStyle name="20% - Accent4 3 2 3 2 3" xfId="12941"/>
    <cellStyle name="20% - Accent4 3 2 3 2 3 2" xfId="12942"/>
    <cellStyle name="20% - Accent4 3 2 3 2 3 2 2" xfId="12943"/>
    <cellStyle name="20% - Accent4 3 2 3 2 3 3" xfId="12944"/>
    <cellStyle name="20% - Accent4 3 2 3 2 4" xfId="12945"/>
    <cellStyle name="20% - Accent4 3 2 3 2 4 2" xfId="12946"/>
    <cellStyle name="20% - Accent4 3 2 3 2 5" xfId="12947"/>
    <cellStyle name="20% - Accent4 3 2 3 3" xfId="12948"/>
    <cellStyle name="20% - Accent4 3 2 3 3 2" xfId="12949"/>
    <cellStyle name="20% - Accent4 3 2 3 3 2 2" xfId="12950"/>
    <cellStyle name="20% - Accent4 3 2 3 3 3" xfId="12951"/>
    <cellStyle name="20% - Accent4 3 2 3 4" xfId="12952"/>
    <cellStyle name="20% - Accent4 3 2 3 4 2" xfId="12953"/>
    <cellStyle name="20% - Accent4 3 2 3 4 2 2" xfId="12954"/>
    <cellStyle name="20% - Accent4 3 2 3 4 3" xfId="12955"/>
    <cellStyle name="20% - Accent4 3 2 3 5" xfId="12956"/>
    <cellStyle name="20% - Accent4 3 2 3 5 2" xfId="12957"/>
    <cellStyle name="20% - Accent4 3 2 3 6" xfId="12958"/>
    <cellStyle name="20% - Accent4 3 2 3 7" xfId="12935"/>
    <cellStyle name="20% - Accent4 3 2 4" xfId="12959"/>
    <cellStyle name="20% - Accent4 3 2 4 2" xfId="12960"/>
    <cellStyle name="20% - Accent4 3 2 4 2 2" xfId="12961"/>
    <cellStyle name="20% - Accent4 3 2 4 2 2 2" xfId="12962"/>
    <cellStyle name="20% - Accent4 3 2 4 2 3" xfId="12963"/>
    <cellStyle name="20% - Accent4 3 2 4 3" xfId="12964"/>
    <cellStyle name="20% - Accent4 3 2 4 3 2" xfId="12965"/>
    <cellStyle name="20% - Accent4 3 2 4 3 2 2" xfId="12966"/>
    <cellStyle name="20% - Accent4 3 2 4 3 3" xfId="12967"/>
    <cellStyle name="20% - Accent4 3 2 4 4" xfId="12968"/>
    <cellStyle name="20% - Accent4 3 2 4 4 2" xfId="12969"/>
    <cellStyle name="20% - Accent4 3 2 4 5" xfId="12970"/>
    <cellStyle name="20% - Accent4 3 2 5" xfId="12971"/>
    <cellStyle name="20% - Accent4 3 2 5 2" xfId="12972"/>
    <cellStyle name="20% - Accent4 3 2 5 2 2" xfId="12973"/>
    <cellStyle name="20% - Accent4 3 2 5 3" xfId="12974"/>
    <cellStyle name="20% - Accent4 3 2 6" xfId="12975"/>
    <cellStyle name="20% - Accent4 3 2 6 2" xfId="12976"/>
    <cellStyle name="20% - Accent4 3 2 6 2 2" xfId="12977"/>
    <cellStyle name="20% - Accent4 3 2 6 3" xfId="12978"/>
    <cellStyle name="20% - Accent4 3 2 7" xfId="12979"/>
    <cellStyle name="20% - Accent4 3 2 7 2" xfId="12980"/>
    <cellStyle name="20% - Accent4 3 2 7 2 2" xfId="12981"/>
    <cellStyle name="20% - Accent4 3 2 7 3" xfId="12982"/>
    <cellStyle name="20% - Accent4 3 2 8" xfId="12983"/>
    <cellStyle name="20% - Accent4 3 2 8 2" xfId="12984"/>
    <cellStyle name="20% - Accent4 3 2 9" xfId="12985"/>
    <cellStyle name="20% - Accent4 3 3" xfId="160"/>
    <cellStyle name="20% - Accent4 3 3 2" xfId="336"/>
    <cellStyle name="20% - Accent4 3 3 2 2" xfId="12988"/>
    <cellStyle name="20% - Accent4 3 3 2 2 2" xfId="12989"/>
    <cellStyle name="20% - Accent4 3 3 2 2 2 2" xfId="12990"/>
    <cellStyle name="20% - Accent4 3 3 2 2 2 2 2" xfId="12991"/>
    <cellStyle name="20% - Accent4 3 3 2 2 2 3" xfId="12992"/>
    <cellStyle name="20% - Accent4 3 3 2 2 3" xfId="12993"/>
    <cellStyle name="20% - Accent4 3 3 2 2 3 2" xfId="12994"/>
    <cellStyle name="20% - Accent4 3 3 2 2 3 2 2" xfId="12995"/>
    <cellStyle name="20% - Accent4 3 3 2 2 3 3" xfId="12996"/>
    <cellStyle name="20% - Accent4 3 3 2 2 4" xfId="12997"/>
    <cellStyle name="20% - Accent4 3 3 2 2 4 2" xfId="12998"/>
    <cellStyle name="20% - Accent4 3 3 2 2 5" xfId="12999"/>
    <cellStyle name="20% - Accent4 3 3 2 3" xfId="13000"/>
    <cellStyle name="20% - Accent4 3 3 2 3 2" xfId="13001"/>
    <cellStyle name="20% - Accent4 3 3 2 3 2 2" xfId="13002"/>
    <cellStyle name="20% - Accent4 3 3 2 3 3" xfId="13003"/>
    <cellStyle name="20% - Accent4 3 3 2 4" xfId="13004"/>
    <cellStyle name="20% - Accent4 3 3 2 4 2" xfId="13005"/>
    <cellStyle name="20% - Accent4 3 3 2 4 2 2" xfId="13006"/>
    <cellStyle name="20% - Accent4 3 3 2 4 3" xfId="13007"/>
    <cellStyle name="20% - Accent4 3 3 2 5" xfId="13008"/>
    <cellStyle name="20% - Accent4 3 3 2 5 2" xfId="13009"/>
    <cellStyle name="20% - Accent4 3 3 2 6" xfId="13010"/>
    <cellStyle name="20% - Accent4 3 3 2 7" xfId="12987"/>
    <cellStyle name="20% - Accent4 3 3 3" xfId="13011"/>
    <cellStyle name="20% - Accent4 3 3 3 2" xfId="13012"/>
    <cellStyle name="20% - Accent4 3 3 3 2 2" xfId="13013"/>
    <cellStyle name="20% - Accent4 3 3 3 2 2 2" xfId="13014"/>
    <cellStyle name="20% - Accent4 3 3 3 2 3" xfId="13015"/>
    <cellStyle name="20% - Accent4 3 3 3 3" xfId="13016"/>
    <cellStyle name="20% - Accent4 3 3 3 3 2" xfId="13017"/>
    <cellStyle name="20% - Accent4 3 3 3 3 2 2" xfId="13018"/>
    <cellStyle name="20% - Accent4 3 3 3 3 3" xfId="13019"/>
    <cellStyle name="20% - Accent4 3 3 3 4" xfId="13020"/>
    <cellStyle name="20% - Accent4 3 3 3 4 2" xfId="13021"/>
    <cellStyle name="20% - Accent4 3 3 3 5" xfId="13022"/>
    <cellStyle name="20% - Accent4 3 3 4" xfId="13023"/>
    <cellStyle name="20% - Accent4 3 3 4 2" xfId="13024"/>
    <cellStyle name="20% - Accent4 3 3 4 2 2" xfId="13025"/>
    <cellStyle name="20% - Accent4 3 3 4 3" xfId="13026"/>
    <cellStyle name="20% - Accent4 3 3 5" xfId="13027"/>
    <cellStyle name="20% - Accent4 3 3 5 2" xfId="13028"/>
    <cellStyle name="20% - Accent4 3 3 5 2 2" xfId="13029"/>
    <cellStyle name="20% - Accent4 3 3 5 3" xfId="13030"/>
    <cellStyle name="20% - Accent4 3 3 6" xfId="13031"/>
    <cellStyle name="20% - Accent4 3 3 6 2" xfId="13032"/>
    <cellStyle name="20% - Accent4 3 3 6 2 2" xfId="13033"/>
    <cellStyle name="20% - Accent4 3 3 6 3" xfId="13034"/>
    <cellStyle name="20% - Accent4 3 3 7" xfId="13035"/>
    <cellStyle name="20% - Accent4 3 3 7 2" xfId="13036"/>
    <cellStyle name="20% - Accent4 3 3 8" xfId="13037"/>
    <cellStyle name="20% - Accent4 3 3 9" xfId="12986"/>
    <cellStyle name="20% - Accent4 3 4" xfId="248"/>
    <cellStyle name="20% - Accent4 3 4 2" xfId="13039"/>
    <cellStyle name="20% - Accent4 3 4 2 2" xfId="13040"/>
    <cellStyle name="20% - Accent4 3 4 2 2 2" xfId="13041"/>
    <cellStyle name="20% - Accent4 3 4 2 2 2 2" xfId="13042"/>
    <cellStyle name="20% - Accent4 3 4 2 2 3" xfId="13043"/>
    <cellStyle name="20% - Accent4 3 4 2 3" xfId="13044"/>
    <cellStyle name="20% - Accent4 3 4 2 3 2" xfId="13045"/>
    <cellStyle name="20% - Accent4 3 4 2 3 2 2" xfId="13046"/>
    <cellStyle name="20% - Accent4 3 4 2 3 3" xfId="13047"/>
    <cellStyle name="20% - Accent4 3 4 2 4" xfId="13048"/>
    <cellStyle name="20% - Accent4 3 4 2 4 2" xfId="13049"/>
    <cellStyle name="20% - Accent4 3 4 2 5" xfId="13050"/>
    <cellStyle name="20% - Accent4 3 4 3" xfId="13051"/>
    <cellStyle name="20% - Accent4 3 4 3 2" xfId="13052"/>
    <cellStyle name="20% - Accent4 3 4 3 2 2" xfId="13053"/>
    <cellStyle name="20% - Accent4 3 4 3 3" xfId="13054"/>
    <cellStyle name="20% - Accent4 3 4 4" xfId="13055"/>
    <cellStyle name="20% - Accent4 3 4 4 2" xfId="13056"/>
    <cellStyle name="20% - Accent4 3 4 4 2 2" xfId="13057"/>
    <cellStyle name="20% - Accent4 3 4 4 3" xfId="13058"/>
    <cellStyle name="20% - Accent4 3 4 5" xfId="13059"/>
    <cellStyle name="20% - Accent4 3 4 5 2" xfId="13060"/>
    <cellStyle name="20% - Accent4 3 4 6" xfId="13061"/>
    <cellStyle name="20% - Accent4 3 4 7" xfId="13038"/>
    <cellStyle name="20% - Accent4 3 5" xfId="13062"/>
    <cellStyle name="20% - Accent4 3 5 2" xfId="13063"/>
    <cellStyle name="20% - Accent4 3 5 2 2" xfId="13064"/>
    <cellStyle name="20% - Accent4 3 5 2 2 2" xfId="13065"/>
    <cellStyle name="20% - Accent4 3 5 2 3" xfId="13066"/>
    <cellStyle name="20% - Accent4 3 5 3" xfId="13067"/>
    <cellStyle name="20% - Accent4 3 5 3 2" xfId="13068"/>
    <cellStyle name="20% - Accent4 3 5 3 2 2" xfId="13069"/>
    <cellStyle name="20% - Accent4 3 5 3 3" xfId="13070"/>
    <cellStyle name="20% - Accent4 3 5 4" xfId="13071"/>
    <cellStyle name="20% - Accent4 3 5 4 2" xfId="13072"/>
    <cellStyle name="20% - Accent4 3 5 5" xfId="13073"/>
    <cellStyle name="20% - Accent4 3 6" xfId="13074"/>
    <cellStyle name="20% - Accent4 3 6 2" xfId="13075"/>
    <cellStyle name="20% - Accent4 3 6 2 2" xfId="13076"/>
    <cellStyle name="20% - Accent4 3 6 3" xfId="13077"/>
    <cellStyle name="20% - Accent4 3 7" xfId="13078"/>
    <cellStyle name="20% - Accent4 3 7 2" xfId="13079"/>
    <cellStyle name="20% - Accent4 3 7 2 2" xfId="13080"/>
    <cellStyle name="20% - Accent4 3 7 3" xfId="13081"/>
    <cellStyle name="20% - Accent4 3 8" xfId="13082"/>
    <cellStyle name="20% - Accent4 3 8 2" xfId="13083"/>
    <cellStyle name="20% - Accent4 3 8 2 2" xfId="13084"/>
    <cellStyle name="20% - Accent4 3 8 3" xfId="13085"/>
    <cellStyle name="20% - Accent4 3 9" xfId="13086"/>
    <cellStyle name="20% - Accent4 3 9 2" xfId="13087"/>
    <cellStyle name="20% - Accent4 30" xfId="13088"/>
    <cellStyle name="20% - Accent4 30 2" xfId="13089"/>
    <cellStyle name="20% - Accent4 30 2 2" xfId="13090"/>
    <cellStyle name="20% - Accent4 30 3" xfId="13091"/>
    <cellStyle name="20% - Accent4 30 3 2" xfId="13092"/>
    <cellStyle name="20% - Accent4 30 4" xfId="13093"/>
    <cellStyle name="20% - Accent4 30 5" xfId="13094"/>
    <cellStyle name="20% - Accent4 31" xfId="13095"/>
    <cellStyle name="20% - Accent4 31 2" xfId="13096"/>
    <cellStyle name="20% - Accent4 31 2 2" xfId="13097"/>
    <cellStyle name="20% - Accent4 31 3" xfId="13098"/>
    <cellStyle name="20% - Accent4 31 3 2" xfId="13099"/>
    <cellStyle name="20% - Accent4 31 4" xfId="13100"/>
    <cellStyle name="20% - Accent4 31 5" xfId="13101"/>
    <cellStyle name="20% - Accent4 32" xfId="13102"/>
    <cellStyle name="20% - Accent4 32 2" xfId="13103"/>
    <cellStyle name="20% - Accent4 32 2 2" xfId="13104"/>
    <cellStyle name="20% - Accent4 32 3" xfId="13105"/>
    <cellStyle name="20% - Accent4 32 3 2" xfId="13106"/>
    <cellStyle name="20% - Accent4 32 4" xfId="13107"/>
    <cellStyle name="20% - Accent4 32 5" xfId="13108"/>
    <cellStyle name="20% - Accent4 33" xfId="13109"/>
    <cellStyle name="20% - Accent4 33 2" xfId="13110"/>
    <cellStyle name="20% - Accent4 33 2 2" xfId="13111"/>
    <cellStyle name="20% - Accent4 33 3" xfId="13112"/>
    <cellStyle name="20% - Accent4 33 3 2" xfId="13113"/>
    <cellStyle name="20% - Accent4 33 4" xfId="13114"/>
    <cellStyle name="20% - Accent4 33 5" xfId="13115"/>
    <cellStyle name="20% - Accent4 34" xfId="13116"/>
    <cellStyle name="20% - Accent4 34 2" xfId="13117"/>
    <cellStyle name="20% - Accent4 34 2 2" xfId="13118"/>
    <cellStyle name="20% - Accent4 34 3" xfId="13119"/>
    <cellStyle name="20% - Accent4 34 3 2" xfId="13120"/>
    <cellStyle name="20% - Accent4 34 4" xfId="13121"/>
    <cellStyle name="20% - Accent4 34 5" xfId="13122"/>
    <cellStyle name="20% - Accent4 35" xfId="13123"/>
    <cellStyle name="20% - Accent4 35 2" xfId="13124"/>
    <cellStyle name="20% - Accent4 35 2 2" xfId="13125"/>
    <cellStyle name="20% - Accent4 35 3" xfId="13126"/>
    <cellStyle name="20% - Accent4 35 3 2" xfId="13127"/>
    <cellStyle name="20% - Accent4 35 4" xfId="13128"/>
    <cellStyle name="20% - Accent4 35 5" xfId="13129"/>
    <cellStyle name="20% - Accent4 36" xfId="13130"/>
    <cellStyle name="20% - Accent4 36 2" xfId="13131"/>
    <cellStyle name="20% - Accent4 36 2 2" xfId="13132"/>
    <cellStyle name="20% - Accent4 36 3" xfId="13133"/>
    <cellStyle name="20% - Accent4 36 3 2" xfId="13134"/>
    <cellStyle name="20% - Accent4 36 4" xfId="13135"/>
    <cellStyle name="20% - Accent4 36 5" xfId="13136"/>
    <cellStyle name="20% - Accent4 37" xfId="13137"/>
    <cellStyle name="20% - Accent4 37 2" xfId="13138"/>
    <cellStyle name="20% - Accent4 37 2 2" xfId="13139"/>
    <cellStyle name="20% - Accent4 37 3" xfId="13140"/>
    <cellStyle name="20% - Accent4 37 3 2" xfId="13141"/>
    <cellStyle name="20% - Accent4 37 4" xfId="13142"/>
    <cellStyle name="20% - Accent4 37 5" xfId="13143"/>
    <cellStyle name="20% - Accent4 38" xfId="13144"/>
    <cellStyle name="20% - Accent4 38 2" xfId="13145"/>
    <cellStyle name="20% - Accent4 38 2 2" xfId="13146"/>
    <cellStyle name="20% - Accent4 38 3" xfId="13147"/>
    <cellStyle name="20% - Accent4 38 3 2" xfId="13148"/>
    <cellStyle name="20% - Accent4 38 4" xfId="13149"/>
    <cellStyle name="20% - Accent4 38 5" xfId="13150"/>
    <cellStyle name="20% - Accent4 39" xfId="13151"/>
    <cellStyle name="20% - Accent4 39 2" xfId="13152"/>
    <cellStyle name="20% - Accent4 39 2 2" xfId="13153"/>
    <cellStyle name="20% - Accent4 39 3" xfId="13154"/>
    <cellStyle name="20% - Accent4 39 3 2" xfId="13155"/>
    <cellStyle name="20% - Accent4 39 4" xfId="13156"/>
    <cellStyle name="20% - Accent4 39 5" xfId="13157"/>
    <cellStyle name="20% - Accent4 4" xfId="88"/>
    <cellStyle name="20% - Accent4 4 10" xfId="13159"/>
    <cellStyle name="20% - Accent4 4 10 2" xfId="13160"/>
    <cellStyle name="20% - Accent4 4 11" xfId="13161"/>
    <cellStyle name="20% - Accent4 4 12" xfId="13158"/>
    <cellStyle name="20% - Accent4 4 2" xfId="177"/>
    <cellStyle name="20% - Accent4 4 2 10" xfId="13162"/>
    <cellStyle name="20% - Accent4 4 2 2" xfId="353"/>
    <cellStyle name="20% - Accent4 4 2 2 2" xfId="13164"/>
    <cellStyle name="20% - Accent4 4 2 2 2 2" xfId="13165"/>
    <cellStyle name="20% - Accent4 4 2 2 2 2 2" xfId="13166"/>
    <cellStyle name="20% - Accent4 4 2 2 2 2 2 2" xfId="13167"/>
    <cellStyle name="20% - Accent4 4 2 2 2 2 2 2 2" xfId="13168"/>
    <cellStyle name="20% - Accent4 4 2 2 2 2 2 3" xfId="13169"/>
    <cellStyle name="20% - Accent4 4 2 2 2 2 3" xfId="13170"/>
    <cellStyle name="20% - Accent4 4 2 2 2 2 3 2" xfId="13171"/>
    <cellStyle name="20% - Accent4 4 2 2 2 2 3 2 2" xfId="13172"/>
    <cellStyle name="20% - Accent4 4 2 2 2 2 3 3" xfId="13173"/>
    <cellStyle name="20% - Accent4 4 2 2 2 2 4" xfId="13174"/>
    <cellStyle name="20% - Accent4 4 2 2 2 2 4 2" xfId="13175"/>
    <cellStyle name="20% - Accent4 4 2 2 2 2 5" xfId="13176"/>
    <cellStyle name="20% - Accent4 4 2 2 2 3" xfId="13177"/>
    <cellStyle name="20% - Accent4 4 2 2 2 3 2" xfId="13178"/>
    <cellStyle name="20% - Accent4 4 2 2 2 3 2 2" xfId="13179"/>
    <cellStyle name="20% - Accent4 4 2 2 2 3 3" xfId="13180"/>
    <cellStyle name="20% - Accent4 4 2 2 2 4" xfId="13181"/>
    <cellStyle name="20% - Accent4 4 2 2 2 4 2" xfId="13182"/>
    <cellStyle name="20% - Accent4 4 2 2 2 4 2 2" xfId="13183"/>
    <cellStyle name="20% - Accent4 4 2 2 2 4 3" xfId="13184"/>
    <cellStyle name="20% - Accent4 4 2 2 2 5" xfId="13185"/>
    <cellStyle name="20% - Accent4 4 2 2 2 5 2" xfId="13186"/>
    <cellStyle name="20% - Accent4 4 2 2 2 6" xfId="13187"/>
    <cellStyle name="20% - Accent4 4 2 2 3" xfId="13188"/>
    <cellStyle name="20% - Accent4 4 2 2 3 2" xfId="13189"/>
    <cellStyle name="20% - Accent4 4 2 2 3 2 2" xfId="13190"/>
    <cellStyle name="20% - Accent4 4 2 2 3 2 2 2" xfId="13191"/>
    <cellStyle name="20% - Accent4 4 2 2 3 2 3" xfId="13192"/>
    <cellStyle name="20% - Accent4 4 2 2 3 3" xfId="13193"/>
    <cellStyle name="20% - Accent4 4 2 2 3 3 2" xfId="13194"/>
    <cellStyle name="20% - Accent4 4 2 2 3 3 2 2" xfId="13195"/>
    <cellStyle name="20% - Accent4 4 2 2 3 3 3" xfId="13196"/>
    <cellStyle name="20% - Accent4 4 2 2 3 4" xfId="13197"/>
    <cellStyle name="20% - Accent4 4 2 2 3 4 2" xfId="13198"/>
    <cellStyle name="20% - Accent4 4 2 2 3 5" xfId="13199"/>
    <cellStyle name="20% - Accent4 4 2 2 4" xfId="13200"/>
    <cellStyle name="20% - Accent4 4 2 2 4 2" xfId="13201"/>
    <cellStyle name="20% - Accent4 4 2 2 4 2 2" xfId="13202"/>
    <cellStyle name="20% - Accent4 4 2 2 4 3" xfId="13203"/>
    <cellStyle name="20% - Accent4 4 2 2 5" xfId="13204"/>
    <cellStyle name="20% - Accent4 4 2 2 5 2" xfId="13205"/>
    <cellStyle name="20% - Accent4 4 2 2 5 2 2" xfId="13206"/>
    <cellStyle name="20% - Accent4 4 2 2 5 3" xfId="13207"/>
    <cellStyle name="20% - Accent4 4 2 2 6" xfId="13208"/>
    <cellStyle name="20% - Accent4 4 2 2 6 2" xfId="13209"/>
    <cellStyle name="20% - Accent4 4 2 2 6 2 2" xfId="13210"/>
    <cellStyle name="20% - Accent4 4 2 2 6 3" xfId="13211"/>
    <cellStyle name="20% - Accent4 4 2 2 7" xfId="13212"/>
    <cellStyle name="20% - Accent4 4 2 2 7 2" xfId="13213"/>
    <cellStyle name="20% - Accent4 4 2 2 8" xfId="13214"/>
    <cellStyle name="20% - Accent4 4 2 2 9" xfId="13163"/>
    <cellStyle name="20% - Accent4 4 2 3" xfId="13215"/>
    <cellStyle name="20% - Accent4 4 2 3 2" xfId="13216"/>
    <cellStyle name="20% - Accent4 4 2 3 2 2" xfId="13217"/>
    <cellStyle name="20% - Accent4 4 2 3 2 2 2" xfId="13218"/>
    <cellStyle name="20% - Accent4 4 2 3 2 2 2 2" xfId="13219"/>
    <cellStyle name="20% - Accent4 4 2 3 2 2 3" xfId="13220"/>
    <cellStyle name="20% - Accent4 4 2 3 2 3" xfId="13221"/>
    <cellStyle name="20% - Accent4 4 2 3 2 3 2" xfId="13222"/>
    <cellStyle name="20% - Accent4 4 2 3 2 3 2 2" xfId="13223"/>
    <cellStyle name="20% - Accent4 4 2 3 2 3 3" xfId="13224"/>
    <cellStyle name="20% - Accent4 4 2 3 2 4" xfId="13225"/>
    <cellStyle name="20% - Accent4 4 2 3 2 4 2" xfId="13226"/>
    <cellStyle name="20% - Accent4 4 2 3 2 5" xfId="13227"/>
    <cellStyle name="20% - Accent4 4 2 3 3" xfId="13228"/>
    <cellStyle name="20% - Accent4 4 2 3 3 2" xfId="13229"/>
    <cellStyle name="20% - Accent4 4 2 3 3 2 2" xfId="13230"/>
    <cellStyle name="20% - Accent4 4 2 3 3 3" xfId="13231"/>
    <cellStyle name="20% - Accent4 4 2 3 4" xfId="13232"/>
    <cellStyle name="20% - Accent4 4 2 3 4 2" xfId="13233"/>
    <cellStyle name="20% - Accent4 4 2 3 4 2 2" xfId="13234"/>
    <cellStyle name="20% - Accent4 4 2 3 4 3" xfId="13235"/>
    <cellStyle name="20% - Accent4 4 2 3 5" xfId="13236"/>
    <cellStyle name="20% - Accent4 4 2 3 5 2" xfId="13237"/>
    <cellStyle name="20% - Accent4 4 2 3 6" xfId="13238"/>
    <cellStyle name="20% - Accent4 4 2 4" xfId="13239"/>
    <cellStyle name="20% - Accent4 4 2 4 2" xfId="13240"/>
    <cellStyle name="20% - Accent4 4 2 4 2 2" xfId="13241"/>
    <cellStyle name="20% - Accent4 4 2 4 2 2 2" xfId="13242"/>
    <cellStyle name="20% - Accent4 4 2 4 2 3" xfId="13243"/>
    <cellStyle name="20% - Accent4 4 2 4 3" xfId="13244"/>
    <cellStyle name="20% - Accent4 4 2 4 3 2" xfId="13245"/>
    <cellStyle name="20% - Accent4 4 2 4 3 2 2" xfId="13246"/>
    <cellStyle name="20% - Accent4 4 2 4 3 3" xfId="13247"/>
    <cellStyle name="20% - Accent4 4 2 4 4" xfId="13248"/>
    <cellStyle name="20% - Accent4 4 2 4 4 2" xfId="13249"/>
    <cellStyle name="20% - Accent4 4 2 4 5" xfId="13250"/>
    <cellStyle name="20% - Accent4 4 2 5" xfId="13251"/>
    <cellStyle name="20% - Accent4 4 2 5 2" xfId="13252"/>
    <cellStyle name="20% - Accent4 4 2 5 2 2" xfId="13253"/>
    <cellStyle name="20% - Accent4 4 2 5 3" xfId="13254"/>
    <cellStyle name="20% - Accent4 4 2 6" xfId="13255"/>
    <cellStyle name="20% - Accent4 4 2 6 2" xfId="13256"/>
    <cellStyle name="20% - Accent4 4 2 6 2 2" xfId="13257"/>
    <cellStyle name="20% - Accent4 4 2 6 3" xfId="13258"/>
    <cellStyle name="20% - Accent4 4 2 7" xfId="13259"/>
    <cellStyle name="20% - Accent4 4 2 7 2" xfId="13260"/>
    <cellStyle name="20% - Accent4 4 2 7 2 2" xfId="13261"/>
    <cellStyle name="20% - Accent4 4 2 7 3" xfId="13262"/>
    <cellStyle name="20% - Accent4 4 2 8" xfId="13263"/>
    <cellStyle name="20% - Accent4 4 2 8 2" xfId="13264"/>
    <cellStyle name="20% - Accent4 4 2 9" xfId="13265"/>
    <cellStyle name="20% - Accent4 4 3" xfId="265"/>
    <cellStyle name="20% - Accent4 4 3 2" xfId="13267"/>
    <cellStyle name="20% - Accent4 4 3 2 2" xfId="13268"/>
    <cellStyle name="20% - Accent4 4 3 2 2 2" xfId="13269"/>
    <cellStyle name="20% - Accent4 4 3 2 2 2 2" xfId="13270"/>
    <cellStyle name="20% - Accent4 4 3 2 2 2 2 2" xfId="13271"/>
    <cellStyle name="20% - Accent4 4 3 2 2 2 3" xfId="13272"/>
    <cellStyle name="20% - Accent4 4 3 2 2 3" xfId="13273"/>
    <cellStyle name="20% - Accent4 4 3 2 2 3 2" xfId="13274"/>
    <cellStyle name="20% - Accent4 4 3 2 2 3 2 2" xfId="13275"/>
    <cellStyle name="20% - Accent4 4 3 2 2 3 3" xfId="13276"/>
    <cellStyle name="20% - Accent4 4 3 2 2 4" xfId="13277"/>
    <cellStyle name="20% - Accent4 4 3 2 2 4 2" xfId="13278"/>
    <cellStyle name="20% - Accent4 4 3 2 2 5" xfId="13279"/>
    <cellStyle name="20% - Accent4 4 3 2 3" xfId="13280"/>
    <cellStyle name="20% - Accent4 4 3 2 3 2" xfId="13281"/>
    <cellStyle name="20% - Accent4 4 3 2 3 2 2" xfId="13282"/>
    <cellStyle name="20% - Accent4 4 3 2 3 3" xfId="13283"/>
    <cellStyle name="20% - Accent4 4 3 2 4" xfId="13284"/>
    <cellStyle name="20% - Accent4 4 3 2 4 2" xfId="13285"/>
    <cellStyle name="20% - Accent4 4 3 2 4 2 2" xfId="13286"/>
    <cellStyle name="20% - Accent4 4 3 2 4 3" xfId="13287"/>
    <cellStyle name="20% - Accent4 4 3 2 5" xfId="13288"/>
    <cellStyle name="20% - Accent4 4 3 2 5 2" xfId="13289"/>
    <cellStyle name="20% - Accent4 4 3 2 6" xfId="13290"/>
    <cellStyle name="20% - Accent4 4 3 3" xfId="13291"/>
    <cellStyle name="20% - Accent4 4 3 3 2" xfId="13292"/>
    <cellStyle name="20% - Accent4 4 3 3 2 2" xfId="13293"/>
    <cellStyle name="20% - Accent4 4 3 3 2 2 2" xfId="13294"/>
    <cellStyle name="20% - Accent4 4 3 3 2 3" xfId="13295"/>
    <cellStyle name="20% - Accent4 4 3 3 3" xfId="13296"/>
    <cellStyle name="20% - Accent4 4 3 3 3 2" xfId="13297"/>
    <cellStyle name="20% - Accent4 4 3 3 3 2 2" xfId="13298"/>
    <cellStyle name="20% - Accent4 4 3 3 3 3" xfId="13299"/>
    <cellStyle name="20% - Accent4 4 3 3 4" xfId="13300"/>
    <cellStyle name="20% - Accent4 4 3 3 4 2" xfId="13301"/>
    <cellStyle name="20% - Accent4 4 3 3 5" xfId="13302"/>
    <cellStyle name="20% - Accent4 4 3 4" xfId="13303"/>
    <cellStyle name="20% - Accent4 4 3 4 2" xfId="13304"/>
    <cellStyle name="20% - Accent4 4 3 4 2 2" xfId="13305"/>
    <cellStyle name="20% - Accent4 4 3 4 3" xfId="13306"/>
    <cellStyle name="20% - Accent4 4 3 5" xfId="13307"/>
    <cellStyle name="20% - Accent4 4 3 5 2" xfId="13308"/>
    <cellStyle name="20% - Accent4 4 3 5 2 2" xfId="13309"/>
    <cellStyle name="20% - Accent4 4 3 5 3" xfId="13310"/>
    <cellStyle name="20% - Accent4 4 3 6" xfId="13311"/>
    <cellStyle name="20% - Accent4 4 3 6 2" xfId="13312"/>
    <cellStyle name="20% - Accent4 4 3 6 2 2" xfId="13313"/>
    <cellStyle name="20% - Accent4 4 3 6 3" xfId="13314"/>
    <cellStyle name="20% - Accent4 4 3 7" xfId="13315"/>
    <cellStyle name="20% - Accent4 4 3 7 2" xfId="13316"/>
    <cellStyle name="20% - Accent4 4 3 8" xfId="13317"/>
    <cellStyle name="20% - Accent4 4 3 9" xfId="13266"/>
    <cellStyle name="20% - Accent4 4 4" xfId="13318"/>
    <cellStyle name="20% - Accent4 4 4 2" xfId="13319"/>
    <cellStyle name="20% - Accent4 4 4 2 2" xfId="13320"/>
    <cellStyle name="20% - Accent4 4 4 2 2 2" xfId="13321"/>
    <cellStyle name="20% - Accent4 4 4 2 2 2 2" xfId="13322"/>
    <cellStyle name="20% - Accent4 4 4 2 2 3" xfId="13323"/>
    <cellStyle name="20% - Accent4 4 4 2 3" xfId="13324"/>
    <cellStyle name="20% - Accent4 4 4 2 3 2" xfId="13325"/>
    <cellStyle name="20% - Accent4 4 4 2 3 2 2" xfId="13326"/>
    <cellStyle name="20% - Accent4 4 4 2 3 3" xfId="13327"/>
    <cellStyle name="20% - Accent4 4 4 2 4" xfId="13328"/>
    <cellStyle name="20% - Accent4 4 4 2 4 2" xfId="13329"/>
    <cellStyle name="20% - Accent4 4 4 2 5" xfId="13330"/>
    <cellStyle name="20% - Accent4 4 4 3" xfId="13331"/>
    <cellStyle name="20% - Accent4 4 4 3 2" xfId="13332"/>
    <cellStyle name="20% - Accent4 4 4 3 2 2" xfId="13333"/>
    <cellStyle name="20% - Accent4 4 4 3 3" xfId="13334"/>
    <cellStyle name="20% - Accent4 4 4 4" xfId="13335"/>
    <cellStyle name="20% - Accent4 4 4 4 2" xfId="13336"/>
    <cellStyle name="20% - Accent4 4 4 4 2 2" xfId="13337"/>
    <cellStyle name="20% - Accent4 4 4 4 3" xfId="13338"/>
    <cellStyle name="20% - Accent4 4 4 5" xfId="13339"/>
    <cellStyle name="20% - Accent4 4 4 5 2" xfId="13340"/>
    <cellStyle name="20% - Accent4 4 4 6" xfId="13341"/>
    <cellStyle name="20% - Accent4 4 5" xfId="13342"/>
    <cellStyle name="20% - Accent4 4 5 2" xfId="13343"/>
    <cellStyle name="20% - Accent4 4 5 2 2" xfId="13344"/>
    <cellStyle name="20% - Accent4 4 5 2 2 2" xfId="13345"/>
    <cellStyle name="20% - Accent4 4 5 2 3" xfId="13346"/>
    <cellStyle name="20% - Accent4 4 5 3" xfId="13347"/>
    <cellStyle name="20% - Accent4 4 5 3 2" xfId="13348"/>
    <cellStyle name="20% - Accent4 4 5 3 2 2" xfId="13349"/>
    <cellStyle name="20% - Accent4 4 5 3 3" xfId="13350"/>
    <cellStyle name="20% - Accent4 4 5 4" xfId="13351"/>
    <cellStyle name="20% - Accent4 4 5 4 2" xfId="13352"/>
    <cellStyle name="20% - Accent4 4 5 5" xfId="13353"/>
    <cellStyle name="20% - Accent4 4 6" xfId="13354"/>
    <cellStyle name="20% - Accent4 4 6 2" xfId="13355"/>
    <cellStyle name="20% - Accent4 4 6 2 2" xfId="13356"/>
    <cellStyle name="20% - Accent4 4 6 3" xfId="13357"/>
    <cellStyle name="20% - Accent4 4 7" xfId="13358"/>
    <cellStyle name="20% - Accent4 4 7 2" xfId="13359"/>
    <cellStyle name="20% - Accent4 4 7 2 2" xfId="13360"/>
    <cellStyle name="20% - Accent4 4 7 3" xfId="13361"/>
    <cellStyle name="20% - Accent4 4 8" xfId="13362"/>
    <cellStyle name="20% - Accent4 4 8 2" xfId="13363"/>
    <cellStyle name="20% - Accent4 4 8 2 2" xfId="13364"/>
    <cellStyle name="20% - Accent4 4 8 3" xfId="13365"/>
    <cellStyle name="20% - Accent4 4 9" xfId="13366"/>
    <cellStyle name="20% - Accent4 4 9 2" xfId="13367"/>
    <cellStyle name="20% - Accent4 40" xfId="13368"/>
    <cellStyle name="20% - Accent4 40 2" xfId="13369"/>
    <cellStyle name="20% - Accent4 40 2 2" xfId="13370"/>
    <cellStyle name="20% - Accent4 40 3" xfId="13371"/>
    <cellStyle name="20% - Accent4 40 3 2" xfId="13372"/>
    <cellStyle name="20% - Accent4 40 4" xfId="13373"/>
    <cellStyle name="20% - Accent4 40 5" xfId="13374"/>
    <cellStyle name="20% - Accent4 41" xfId="13375"/>
    <cellStyle name="20% - Accent4 41 2" xfId="13376"/>
    <cellStyle name="20% - Accent4 41 2 2" xfId="13377"/>
    <cellStyle name="20% - Accent4 41 3" xfId="13378"/>
    <cellStyle name="20% - Accent4 41 3 2" xfId="13379"/>
    <cellStyle name="20% - Accent4 41 4" xfId="13380"/>
    <cellStyle name="20% - Accent4 41 5" xfId="13381"/>
    <cellStyle name="20% - Accent4 42" xfId="13382"/>
    <cellStyle name="20% - Accent4 42 2" xfId="13383"/>
    <cellStyle name="20% - Accent4 42 2 2" xfId="13384"/>
    <cellStyle name="20% - Accent4 42 3" xfId="13385"/>
    <cellStyle name="20% - Accent4 42 3 2" xfId="13386"/>
    <cellStyle name="20% - Accent4 42 4" xfId="13387"/>
    <cellStyle name="20% - Accent4 42 5" xfId="13388"/>
    <cellStyle name="20% - Accent4 43" xfId="13389"/>
    <cellStyle name="20% - Accent4 43 2" xfId="13390"/>
    <cellStyle name="20% - Accent4 43 2 2" xfId="13391"/>
    <cellStyle name="20% - Accent4 43 3" xfId="13392"/>
    <cellStyle name="20% - Accent4 43 3 2" xfId="13393"/>
    <cellStyle name="20% - Accent4 43 4" xfId="13394"/>
    <cellStyle name="20% - Accent4 44" xfId="13395"/>
    <cellStyle name="20% - Accent4 44 2" xfId="13396"/>
    <cellStyle name="20% - Accent4 44 2 2" xfId="13397"/>
    <cellStyle name="20% - Accent4 44 3" xfId="13398"/>
    <cellStyle name="20% - Accent4 44 3 2" xfId="13399"/>
    <cellStyle name="20% - Accent4 44 4" xfId="13400"/>
    <cellStyle name="20% - Accent4 45" xfId="13401"/>
    <cellStyle name="20% - Accent4 45 2" xfId="13402"/>
    <cellStyle name="20% - Accent4 45 2 2" xfId="13403"/>
    <cellStyle name="20% - Accent4 45 3" xfId="13404"/>
    <cellStyle name="20% - Accent4 45 3 2" xfId="13405"/>
    <cellStyle name="20% - Accent4 45 4" xfId="13406"/>
    <cellStyle name="20% - Accent4 46" xfId="13407"/>
    <cellStyle name="20% - Accent4 46 2" xfId="13408"/>
    <cellStyle name="20% - Accent4 46 2 2" xfId="13409"/>
    <cellStyle name="20% - Accent4 46 3" xfId="13410"/>
    <cellStyle name="20% - Accent4 46 3 2" xfId="13411"/>
    <cellStyle name="20% - Accent4 46 4" xfId="13412"/>
    <cellStyle name="20% - Accent4 47" xfId="13413"/>
    <cellStyle name="20% - Accent4 47 2" xfId="13414"/>
    <cellStyle name="20% - Accent4 47 2 2" xfId="13415"/>
    <cellStyle name="20% - Accent4 47 3" xfId="13416"/>
    <cellStyle name="20% - Accent4 47 3 2" xfId="13417"/>
    <cellStyle name="20% - Accent4 47 4" xfId="13418"/>
    <cellStyle name="20% - Accent4 48" xfId="13419"/>
    <cellStyle name="20% - Accent4 48 2" xfId="13420"/>
    <cellStyle name="20% - Accent4 48 2 2" xfId="13421"/>
    <cellStyle name="20% - Accent4 48 3" xfId="13422"/>
    <cellStyle name="20% - Accent4 48 3 2" xfId="13423"/>
    <cellStyle name="20% - Accent4 48 4" xfId="13424"/>
    <cellStyle name="20% - Accent4 49" xfId="13425"/>
    <cellStyle name="20% - Accent4 49 2" xfId="13426"/>
    <cellStyle name="20% - Accent4 49 2 2" xfId="13427"/>
    <cellStyle name="20% - Accent4 49 3" xfId="13428"/>
    <cellStyle name="20% - Accent4 49 3 2" xfId="13429"/>
    <cellStyle name="20% - Accent4 49 4" xfId="13430"/>
    <cellStyle name="20% - Accent4 5" xfId="133"/>
    <cellStyle name="20% - Accent4 5 10" xfId="13432"/>
    <cellStyle name="20% - Accent4 5 10 2" xfId="13433"/>
    <cellStyle name="20% - Accent4 5 11" xfId="13434"/>
    <cellStyle name="20% - Accent4 5 12" xfId="13431"/>
    <cellStyle name="20% - Accent4 5 2" xfId="309"/>
    <cellStyle name="20% - Accent4 5 2 10" xfId="13435"/>
    <cellStyle name="20% - Accent4 5 2 2" xfId="13436"/>
    <cellStyle name="20% - Accent4 5 2 2 2" xfId="13437"/>
    <cellStyle name="20% - Accent4 5 2 2 2 2" xfId="13438"/>
    <cellStyle name="20% - Accent4 5 2 2 2 2 2" xfId="13439"/>
    <cellStyle name="20% - Accent4 5 2 2 2 2 2 2" xfId="13440"/>
    <cellStyle name="20% - Accent4 5 2 2 2 2 2 2 2" xfId="13441"/>
    <cellStyle name="20% - Accent4 5 2 2 2 2 2 3" xfId="13442"/>
    <cellStyle name="20% - Accent4 5 2 2 2 2 3" xfId="13443"/>
    <cellStyle name="20% - Accent4 5 2 2 2 2 3 2" xfId="13444"/>
    <cellStyle name="20% - Accent4 5 2 2 2 2 3 2 2" xfId="13445"/>
    <cellStyle name="20% - Accent4 5 2 2 2 2 3 3" xfId="13446"/>
    <cellStyle name="20% - Accent4 5 2 2 2 2 4" xfId="13447"/>
    <cellStyle name="20% - Accent4 5 2 2 2 2 4 2" xfId="13448"/>
    <cellStyle name="20% - Accent4 5 2 2 2 2 5" xfId="13449"/>
    <cellStyle name="20% - Accent4 5 2 2 2 3" xfId="13450"/>
    <cellStyle name="20% - Accent4 5 2 2 2 3 2" xfId="13451"/>
    <cellStyle name="20% - Accent4 5 2 2 2 3 2 2" xfId="13452"/>
    <cellStyle name="20% - Accent4 5 2 2 2 3 3" xfId="13453"/>
    <cellStyle name="20% - Accent4 5 2 2 2 4" xfId="13454"/>
    <cellStyle name="20% - Accent4 5 2 2 2 4 2" xfId="13455"/>
    <cellStyle name="20% - Accent4 5 2 2 2 4 2 2" xfId="13456"/>
    <cellStyle name="20% - Accent4 5 2 2 2 4 3" xfId="13457"/>
    <cellStyle name="20% - Accent4 5 2 2 2 5" xfId="13458"/>
    <cellStyle name="20% - Accent4 5 2 2 2 5 2" xfId="13459"/>
    <cellStyle name="20% - Accent4 5 2 2 2 6" xfId="13460"/>
    <cellStyle name="20% - Accent4 5 2 2 3" xfId="13461"/>
    <cellStyle name="20% - Accent4 5 2 2 3 2" xfId="13462"/>
    <cellStyle name="20% - Accent4 5 2 2 3 2 2" xfId="13463"/>
    <cellStyle name="20% - Accent4 5 2 2 3 2 2 2" xfId="13464"/>
    <cellStyle name="20% - Accent4 5 2 2 3 2 3" xfId="13465"/>
    <cellStyle name="20% - Accent4 5 2 2 3 3" xfId="13466"/>
    <cellStyle name="20% - Accent4 5 2 2 3 3 2" xfId="13467"/>
    <cellStyle name="20% - Accent4 5 2 2 3 3 2 2" xfId="13468"/>
    <cellStyle name="20% - Accent4 5 2 2 3 3 3" xfId="13469"/>
    <cellStyle name="20% - Accent4 5 2 2 3 4" xfId="13470"/>
    <cellStyle name="20% - Accent4 5 2 2 3 4 2" xfId="13471"/>
    <cellStyle name="20% - Accent4 5 2 2 3 5" xfId="13472"/>
    <cellStyle name="20% - Accent4 5 2 2 4" xfId="13473"/>
    <cellStyle name="20% - Accent4 5 2 2 4 2" xfId="13474"/>
    <cellStyle name="20% - Accent4 5 2 2 4 2 2" xfId="13475"/>
    <cellStyle name="20% - Accent4 5 2 2 4 3" xfId="13476"/>
    <cellStyle name="20% - Accent4 5 2 2 5" xfId="13477"/>
    <cellStyle name="20% - Accent4 5 2 2 5 2" xfId="13478"/>
    <cellStyle name="20% - Accent4 5 2 2 5 2 2" xfId="13479"/>
    <cellStyle name="20% - Accent4 5 2 2 5 3" xfId="13480"/>
    <cellStyle name="20% - Accent4 5 2 2 6" xfId="13481"/>
    <cellStyle name="20% - Accent4 5 2 2 6 2" xfId="13482"/>
    <cellStyle name="20% - Accent4 5 2 2 6 2 2" xfId="13483"/>
    <cellStyle name="20% - Accent4 5 2 2 6 3" xfId="13484"/>
    <cellStyle name="20% - Accent4 5 2 2 7" xfId="13485"/>
    <cellStyle name="20% - Accent4 5 2 2 7 2" xfId="13486"/>
    <cellStyle name="20% - Accent4 5 2 2 8" xfId="13487"/>
    <cellStyle name="20% - Accent4 5 2 3" xfId="13488"/>
    <cellStyle name="20% - Accent4 5 2 3 2" xfId="13489"/>
    <cellStyle name="20% - Accent4 5 2 3 2 2" xfId="13490"/>
    <cellStyle name="20% - Accent4 5 2 3 2 2 2" xfId="13491"/>
    <cellStyle name="20% - Accent4 5 2 3 2 2 2 2" xfId="13492"/>
    <cellStyle name="20% - Accent4 5 2 3 2 2 3" xfId="13493"/>
    <cellStyle name="20% - Accent4 5 2 3 2 3" xfId="13494"/>
    <cellStyle name="20% - Accent4 5 2 3 2 3 2" xfId="13495"/>
    <cellStyle name="20% - Accent4 5 2 3 2 3 2 2" xfId="13496"/>
    <cellStyle name="20% - Accent4 5 2 3 2 3 3" xfId="13497"/>
    <cellStyle name="20% - Accent4 5 2 3 2 4" xfId="13498"/>
    <cellStyle name="20% - Accent4 5 2 3 2 4 2" xfId="13499"/>
    <cellStyle name="20% - Accent4 5 2 3 2 5" xfId="13500"/>
    <cellStyle name="20% - Accent4 5 2 3 3" xfId="13501"/>
    <cellStyle name="20% - Accent4 5 2 3 3 2" xfId="13502"/>
    <cellStyle name="20% - Accent4 5 2 3 3 2 2" xfId="13503"/>
    <cellStyle name="20% - Accent4 5 2 3 3 3" xfId="13504"/>
    <cellStyle name="20% - Accent4 5 2 3 4" xfId="13505"/>
    <cellStyle name="20% - Accent4 5 2 3 4 2" xfId="13506"/>
    <cellStyle name="20% - Accent4 5 2 3 4 2 2" xfId="13507"/>
    <cellStyle name="20% - Accent4 5 2 3 4 3" xfId="13508"/>
    <cellStyle name="20% - Accent4 5 2 3 5" xfId="13509"/>
    <cellStyle name="20% - Accent4 5 2 3 5 2" xfId="13510"/>
    <cellStyle name="20% - Accent4 5 2 3 6" xfId="13511"/>
    <cellStyle name="20% - Accent4 5 2 4" xfId="13512"/>
    <cellStyle name="20% - Accent4 5 2 4 2" xfId="13513"/>
    <cellStyle name="20% - Accent4 5 2 4 2 2" xfId="13514"/>
    <cellStyle name="20% - Accent4 5 2 4 2 2 2" xfId="13515"/>
    <cellStyle name="20% - Accent4 5 2 4 2 3" xfId="13516"/>
    <cellStyle name="20% - Accent4 5 2 4 3" xfId="13517"/>
    <cellStyle name="20% - Accent4 5 2 4 3 2" xfId="13518"/>
    <cellStyle name="20% - Accent4 5 2 4 3 2 2" xfId="13519"/>
    <cellStyle name="20% - Accent4 5 2 4 3 3" xfId="13520"/>
    <cellStyle name="20% - Accent4 5 2 4 4" xfId="13521"/>
    <cellStyle name="20% - Accent4 5 2 4 4 2" xfId="13522"/>
    <cellStyle name="20% - Accent4 5 2 4 5" xfId="13523"/>
    <cellStyle name="20% - Accent4 5 2 5" xfId="13524"/>
    <cellStyle name="20% - Accent4 5 2 5 2" xfId="13525"/>
    <cellStyle name="20% - Accent4 5 2 5 2 2" xfId="13526"/>
    <cellStyle name="20% - Accent4 5 2 5 3" xfId="13527"/>
    <cellStyle name="20% - Accent4 5 2 6" xfId="13528"/>
    <cellStyle name="20% - Accent4 5 2 6 2" xfId="13529"/>
    <cellStyle name="20% - Accent4 5 2 6 2 2" xfId="13530"/>
    <cellStyle name="20% - Accent4 5 2 6 3" xfId="13531"/>
    <cellStyle name="20% - Accent4 5 2 7" xfId="13532"/>
    <cellStyle name="20% - Accent4 5 2 7 2" xfId="13533"/>
    <cellStyle name="20% - Accent4 5 2 7 2 2" xfId="13534"/>
    <cellStyle name="20% - Accent4 5 2 7 3" xfId="13535"/>
    <cellStyle name="20% - Accent4 5 2 8" xfId="13536"/>
    <cellStyle name="20% - Accent4 5 2 8 2" xfId="13537"/>
    <cellStyle name="20% - Accent4 5 2 9" xfId="13538"/>
    <cellStyle name="20% - Accent4 5 3" xfId="13539"/>
    <cellStyle name="20% - Accent4 5 3 2" xfId="13540"/>
    <cellStyle name="20% - Accent4 5 3 2 2" xfId="13541"/>
    <cellStyle name="20% - Accent4 5 3 2 2 2" xfId="13542"/>
    <cellStyle name="20% - Accent4 5 3 2 2 2 2" xfId="13543"/>
    <cellStyle name="20% - Accent4 5 3 2 2 2 2 2" xfId="13544"/>
    <cellStyle name="20% - Accent4 5 3 2 2 2 3" xfId="13545"/>
    <cellStyle name="20% - Accent4 5 3 2 2 3" xfId="13546"/>
    <cellStyle name="20% - Accent4 5 3 2 2 3 2" xfId="13547"/>
    <cellStyle name="20% - Accent4 5 3 2 2 3 2 2" xfId="13548"/>
    <cellStyle name="20% - Accent4 5 3 2 2 3 3" xfId="13549"/>
    <cellStyle name="20% - Accent4 5 3 2 2 4" xfId="13550"/>
    <cellStyle name="20% - Accent4 5 3 2 2 4 2" xfId="13551"/>
    <cellStyle name="20% - Accent4 5 3 2 2 5" xfId="13552"/>
    <cellStyle name="20% - Accent4 5 3 2 3" xfId="13553"/>
    <cellStyle name="20% - Accent4 5 3 2 3 2" xfId="13554"/>
    <cellStyle name="20% - Accent4 5 3 2 3 2 2" xfId="13555"/>
    <cellStyle name="20% - Accent4 5 3 2 3 3" xfId="13556"/>
    <cellStyle name="20% - Accent4 5 3 2 4" xfId="13557"/>
    <cellStyle name="20% - Accent4 5 3 2 4 2" xfId="13558"/>
    <cellStyle name="20% - Accent4 5 3 2 4 2 2" xfId="13559"/>
    <cellStyle name="20% - Accent4 5 3 2 4 3" xfId="13560"/>
    <cellStyle name="20% - Accent4 5 3 2 5" xfId="13561"/>
    <cellStyle name="20% - Accent4 5 3 2 5 2" xfId="13562"/>
    <cellStyle name="20% - Accent4 5 3 2 6" xfId="13563"/>
    <cellStyle name="20% - Accent4 5 3 3" xfId="13564"/>
    <cellStyle name="20% - Accent4 5 3 3 2" xfId="13565"/>
    <cellStyle name="20% - Accent4 5 3 3 2 2" xfId="13566"/>
    <cellStyle name="20% - Accent4 5 3 3 2 2 2" xfId="13567"/>
    <cellStyle name="20% - Accent4 5 3 3 2 3" xfId="13568"/>
    <cellStyle name="20% - Accent4 5 3 3 3" xfId="13569"/>
    <cellStyle name="20% - Accent4 5 3 3 3 2" xfId="13570"/>
    <cellStyle name="20% - Accent4 5 3 3 3 2 2" xfId="13571"/>
    <cellStyle name="20% - Accent4 5 3 3 3 3" xfId="13572"/>
    <cellStyle name="20% - Accent4 5 3 3 4" xfId="13573"/>
    <cellStyle name="20% - Accent4 5 3 3 4 2" xfId="13574"/>
    <cellStyle name="20% - Accent4 5 3 3 5" xfId="13575"/>
    <cellStyle name="20% - Accent4 5 3 4" xfId="13576"/>
    <cellStyle name="20% - Accent4 5 3 4 2" xfId="13577"/>
    <cellStyle name="20% - Accent4 5 3 4 2 2" xfId="13578"/>
    <cellStyle name="20% - Accent4 5 3 4 3" xfId="13579"/>
    <cellStyle name="20% - Accent4 5 3 5" xfId="13580"/>
    <cellStyle name="20% - Accent4 5 3 5 2" xfId="13581"/>
    <cellStyle name="20% - Accent4 5 3 5 2 2" xfId="13582"/>
    <cellStyle name="20% - Accent4 5 3 5 3" xfId="13583"/>
    <cellStyle name="20% - Accent4 5 3 6" xfId="13584"/>
    <cellStyle name="20% - Accent4 5 3 6 2" xfId="13585"/>
    <cellStyle name="20% - Accent4 5 3 6 2 2" xfId="13586"/>
    <cellStyle name="20% - Accent4 5 3 6 3" xfId="13587"/>
    <cellStyle name="20% - Accent4 5 3 7" xfId="13588"/>
    <cellStyle name="20% - Accent4 5 3 7 2" xfId="13589"/>
    <cellStyle name="20% - Accent4 5 3 8" xfId="13590"/>
    <cellStyle name="20% - Accent4 5 4" xfId="13591"/>
    <cellStyle name="20% - Accent4 5 4 2" xfId="13592"/>
    <cellStyle name="20% - Accent4 5 4 2 2" xfId="13593"/>
    <cellStyle name="20% - Accent4 5 4 2 2 2" xfId="13594"/>
    <cellStyle name="20% - Accent4 5 4 2 2 2 2" xfId="13595"/>
    <cellStyle name="20% - Accent4 5 4 2 2 3" xfId="13596"/>
    <cellStyle name="20% - Accent4 5 4 2 3" xfId="13597"/>
    <cellStyle name="20% - Accent4 5 4 2 3 2" xfId="13598"/>
    <cellStyle name="20% - Accent4 5 4 2 3 2 2" xfId="13599"/>
    <cellStyle name="20% - Accent4 5 4 2 3 3" xfId="13600"/>
    <cellStyle name="20% - Accent4 5 4 2 4" xfId="13601"/>
    <cellStyle name="20% - Accent4 5 4 2 4 2" xfId="13602"/>
    <cellStyle name="20% - Accent4 5 4 2 5" xfId="13603"/>
    <cellStyle name="20% - Accent4 5 4 3" xfId="13604"/>
    <cellStyle name="20% - Accent4 5 4 3 2" xfId="13605"/>
    <cellStyle name="20% - Accent4 5 4 3 2 2" xfId="13606"/>
    <cellStyle name="20% - Accent4 5 4 3 3" xfId="13607"/>
    <cellStyle name="20% - Accent4 5 4 4" xfId="13608"/>
    <cellStyle name="20% - Accent4 5 4 4 2" xfId="13609"/>
    <cellStyle name="20% - Accent4 5 4 4 2 2" xfId="13610"/>
    <cellStyle name="20% - Accent4 5 4 4 3" xfId="13611"/>
    <cellStyle name="20% - Accent4 5 4 5" xfId="13612"/>
    <cellStyle name="20% - Accent4 5 4 5 2" xfId="13613"/>
    <cellStyle name="20% - Accent4 5 4 6" xfId="13614"/>
    <cellStyle name="20% - Accent4 5 5" xfId="13615"/>
    <cellStyle name="20% - Accent4 5 5 2" xfId="13616"/>
    <cellStyle name="20% - Accent4 5 5 2 2" xfId="13617"/>
    <cellStyle name="20% - Accent4 5 5 2 2 2" xfId="13618"/>
    <cellStyle name="20% - Accent4 5 5 2 3" xfId="13619"/>
    <cellStyle name="20% - Accent4 5 5 3" xfId="13620"/>
    <cellStyle name="20% - Accent4 5 5 3 2" xfId="13621"/>
    <cellStyle name="20% - Accent4 5 5 3 2 2" xfId="13622"/>
    <cellStyle name="20% - Accent4 5 5 3 3" xfId="13623"/>
    <cellStyle name="20% - Accent4 5 5 4" xfId="13624"/>
    <cellStyle name="20% - Accent4 5 5 4 2" xfId="13625"/>
    <cellStyle name="20% - Accent4 5 5 5" xfId="13626"/>
    <cellStyle name="20% - Accent4 5 6" xfId="13627"/>
    <cellStyle name="20% - Accent4 5 6 2" xfId="13628"/>
    <cellStyle name="20% - Accent4 5 6 2 2" xfId="13629"/>
    <cellStyle name="20% - Accent4 5 6 3" xfId="13630"/>
    <cellStyle name="20% - Accent4 5 7" xfId="13631"/>
    <cellStyle name="20% - Accent4 5 7 2" xfId="13632"/>
    <cellStyle name="20% - Accent4 5 7 2 2" xfId="13633"/>
    <cellStyle name="20% - Accent4 5 7 3" xfId="13634"/>
    <cellStyle name="20% - Accent4 5 8" xfId="13635"/>
    <cellStyle name="20% - Accent4 5 8 2" xfId="13636"/>
    <cellStyle name="20% - Accent4 5 8 2 2" xfId="13637"/>
    <cellStyle name="20% - Accent4 5 8 3" xfId="13638"/>
    <cellStyle name="20% - Accent4 5 9" xfId="13639"/>
    <cellStyle name="20% - Accent4 5 9 2" xfId="13640"/>
    <cellStyle name="20% - Accent4 50" xfId="13641"/>
    <cellStyle name="20% - Accent4 50 2" xfId="13642"/>
    <cellStyle name="20% - Accent4 50 2 2" xfId="13643"/>
    <cellStyle name="20% - Accent4 50 3" xfId="13644"/>
    <cellStyle name="20% - Accent4 50 3 2" xfId="13645"/>
    <cellStyle name="20% - Accent4 50 4" xfId="13646"/>
    <cellStyle name="20% - Accent4 51" xfId="13647"/>
    <cellStyle name="20% - Accent4 51 2" xfId="13648"/>
    <cellStyle name="20% - Accent4 51 2 2" xfId="13649"/>
    <cellStyle name="20% - Accent4 51 3" xfId="13650"/>
    <cellStyle name="20% - Accent4 51 3 2" xfId="13651"/>
    <cellStyle name="20% - Accent4 51 4" xfId="13652"/>
    <cellStyle name="20% - Accent4 52" xfId="13653"/>
    <cellStyle name="20% - Accent4 52 2" xfId="13654"/>
    <cellStyle name="20% - Accent4 52 2 2" xfId="13655"/>
    <cellStyle name="20% - Accent4 52 3" xfId="13656"/>
    <cellStyle name="20% - Accent4 52 3 2" xfId="13657"/>
    <cellStyle name="20% - Accent4 52 4" xfId="13658"/>
    <cellStyle name="20% - Accent4 53" xfId="13659"/>
    <cellStyle name="20% - Accent4 53 2" xfId="13660"/>
    <cellStyle name="20% - Accent4 53 2 2" xfId="13661"/>
    <cellStyle name="20% - Accent4 53 3" xfId="13662"/>
    <cellStyle name="20% - Accent4 53 3 2" xfId="13663"/>
    <cellStyle name="20% - Accent4 53 4" xfId="13664"/>
    <cellStyle name="20% - Accent4 54" xfId="13665"/>
    <cellStyle name="20% - Accent4 54 2" xfId="13666"/>
    <cellStyle name="20% - Accent4 54 2 2" xfId="13667"/>
    <cellStyle name="20% - Accent4 54 3" xfId="13668"/>
    <cellStyle name="20% - Accent4 54 3 2" xfId="13669"/>
    <cellStyle name="20% - Accent4 54 4" xfId="13670"/>
    <cellStyle name="20% - Accent4 55" xfId="13671"/>
    <cellStyle name="20% - Accent4 55 2" xfId="13672"/>
    <cellStyle name="20% - Accent4 55 2 2" xfId="13673"/>
    <cellStyle name="20% - Accent4 55 3" xfId="13674"/>
    <cellStyle name="20% - Accent4 55 3 2" xfId="13675"/>
    <cellStyle name="20% - Accent4 55 4" xfId="13676"/>
    <cellStyle name="20% - Accent4 56" xfId="13677"/>
    <cellStyle name="20% - Accent4 56 2" xfId="13678"/>
    <cellStyle name="20% - Accent4 56 2 2" xfId="13679"/>
    <cellStyle name="20% - Accent4 56 3" xfId="13680"/>
    <cellStyle name="20% - Accent4 56 3 2" xfId="13681"/>
    <cellStyle name="20% - Accent4 56 4" xfId="13682"/>
    <cellStyle name="20% - Accent4 57" xfId="13683"/>
    <cellStyle name="20% - Accent4 57 2" xfId="13684"/>
    <cellStyle name="20% - Accent4 57 2 2" xfId="13685"/>
    <cellStyle name="20% - Accent4 57 3" xfId="13686"/>
    <cellStyle name="20% - Accent4 57 3 2" xfId="13687"/>
    <cellStyle name="20% - Accent4 57 4" xfId="13688"/>
    <cellStyle name="20% - Accent4 58" xfId="13689"/>
    <cellStyle name="20% - Accent4 58 2" xfId="13690"/>
    <cellStyle name="20% - Accent4 58 2 2" xfId="13691"/>
    <cellStyle name="20% - Accent4 58 3" xfId="13692"/>
    <cellStyle name="20% - Accent4 58 3 2" xfId="13693"/>
    <cellStyle name="20% - Accent4 58 4" xfId="13694"/>
    <cellStyle name="20% - Accent4 59" xfId="13695"/>
    <cellStyle name="20% - Accent4 59 2" xfId="13696"/>
    <cellStyle name="20% - Accent4 59 2 2" xfId="13697"/>
    <cellStyle name="20% - Accent4 59 3" xfId="13698"/>
    <cellStyle name="20% - Accent4 59 3 2" xfId="13699"/>
    <cellStyle name="20% - Accent4 59 4" xfId="13700"/>
    <cellStyle name="20% - Accent4 6" xfId="221"/>
    <cellStyle name="20% - Accent4 6 10" xfId="13702"/>
    <cellStyle name="20% - Accent4 6 10 2" xfId="13703"/>
    <cellStyle name="20% - Accent4 6 11" xfId="13704"/>
    <cellStyle name="20% - Accent4 6 12" xfId="13701"/>
    <cellStyle name="20% - Accent4 6 2" xfId="13705"/>
    <cellStyle name="20% - Accent4 6 2 2" xfId="13706"/>
    <cellStyle name="20% - Accent4 6 2 2 2" xfId="13707"/>
    <cellStyle name="20% - Accent4 6 2 2 2 2" xfId="13708"/>
    <cellStyle name="20% - Accent4 6 2 2 2 2 2" xfId="13709"/>
    <cellStyle name="20% - Accent4 6 2 2 2 2 2 2" xfId="13710"/>
    <cellStyle name="20% - Accent4 6 2 2 2 2 2 2 2" xfId="13711"/>
    <cellStyle name="20% - Accent4 6 2 2 2 2 2 3" xfId="13712"/>
    <cellStyle name="20% - Accent4 6 2 2 2 2 3" xfId="13713"/>
    <cellStyle name="20% - Accent4 6 2 2 2 2 3 2" xfId="13714"/>
    <cellStyle name="20% - Accent4 6 2 2 2 2 3 2 2" xfId="13715"/>
    <cellStyle name="20% - Accent4 6 2 2 2 2 3 3" xfId="13716"/>
    <cellStyle name="20% - Accent4 6 2 2 2 2 4" xfId="13717"/>
    <cellStyle name="20% - Accent4 6 2 2 2 2 4 2" xfId="13718"/>
    <cellStyle name="20% - Accent4 6 2 2 2 2 5" xfId="13719"/>
    <cellStyle name="20% - Accent4 6 2 2 2 3" xfId="13720"/>
    <cellStyle name="20% - Accent4 6 2 2 2 3 2" xfId="13721"/>
    <cellStyle name="20% - Accent4 6 2 2 2 3 2 2" xfId="13722"/>
    <cellStyle name="20% - Accent4 6 2 2 2 3 3" xfId="13723"/>
    <cellStyle name="20% - Accent4 6 2 2 2 4" xfId="13724"/>
    <cellStyle name="20% - Accent4 6 2 2 2 4 2" xfId="13725"/>
    <cellStyle name="20% - Accent4 6 2 2 2 4 2 2" xfId="13726"/>
    <cellStyle name="20% - Accent4 6 2 2 2 4 3" xfId="13727"/>
    <cellStyle name="20% - Accent4 6 2 2 2 5" xfId="13728"/>
    <cellStyle name="20% - Accent4 6 2 2 2 5 2" xfId="13729"/>
    <cellStyle name="20% - Accent4 6 2 2 2 6" xfId="13730"/>
    <cellStyle name="20% - Accent4 6 2 2 3" xfId="13731"/>
    <cellStyle name="20% - Accent4 6 2 2 3 2" xfId="13732"/>
    <cellStyle name="20% - Accent4 6 2 2 3 2 2" xfId="13733"/>
    <cellStyle name="20% - Accent4 6 2 2 3 2 2 2" xfId="13734"/>
    <cellStyle name="20% - Accent4 6 2 2 3 2 3" xfId="13735"/>
    <cellStyle name="20% - Accent4 6 2 2 3 3" xfId="13736"/>
    <cellStyle name="20% - Accent4 6 2 2 3 3 2" xfId="13737"/>
    <cellStyle name="20% - Accent4 6 2 2 3 3 2 2" xfId="13738"/>
    <cellStyle name="20% - Accent4 6 2 2 3 3 3" xfId="13739"/>
    <cellStyle name="20% - Accent4 6 2 2 3 4" xfId="13740"/>
    <cellStyle name="20% - Accent4 6 2 2 3 4 2" xfId="13741"/>
    <cellStyle name="20% - Accent4 6 2 2 3 5" xfId="13742"/>
    <cellStyle name="20% - Accent4 6 2 2 4" xfId="13743"/>
    <cellStyle name="20% - Accent4 6 2 2 4 2" xfId="13744"/>
    <cellStyle name="20% - Accent4 6 2 2 4 2 2" xfId="13745"/>
    <cellStyle name="20% - Accent4 6 2 2 4 3" xfId="13746"/>
    <cellStyle name="20% - Accent4 6 2 2 5" xfId="13747"/>
    <cellStyle name="20% - Accent4 6 2 2 5 2" xfId="13748"/>
    <cellStyle name="20% - Accent4 6 2 2 5 2 2" xfId="13749"/>
    <cellStyle name="20% - Accent4 6 2 2 5 3" xfId="13750"/>
    <cellStyle name="20% - Accent4 6 2 2 6" xfId="13751"/>
    <cellStyle name="20% - Accent4 6 2 2 6 2" xfId="13752"/>
    <cellStyle name="20% - Accent4 6 2 2 6 2 2" xfId="13753"/>
    <cellStyle name="20% - Accent4 6 2 2 6 3" xfId="13754"/>
    <cellStyle name="20% - Accent4 6 2 2 7" xfId="13755"/>
    <cellStyle name="20% - Accent4 6 2 2 7 2" xfId="13756"/>
    <cellStyle name="20% - Accent4 6 2 2 8" xfId="13757"/>
    <cellStyle name="20% - Accent4 6 2 3" xfId="13758"/>
    <cellStyle name="20% - Accent4 6 2 3 2" xfId="13759"/>
    <cellStyle name="20% - Accent4 6 2 3 2 2" xfId="13760"/>
    <cellStyle name="20% - Accent4 6 2 3 2 2 2" xfId="13761"/>
    <cellStyle name="20% - Accent4 6 2 3 2 2 2 2" xfId="13762"/>
    <cellStyle name="20% - Accent4 6 2 3 2 2 3" xfId="13763"/>
    <cellStyle name="20% - Accent4 6 2 3 2 3" xfId="13764"/>
    <cellStyle name="20% - Accent4 6 2 3 2 3 2" xfId="13765"/>
    <cellStyle name="20% - Accent4 6 2 3 2 3 2 2" xfId="13766"/>
    <cellStyle name="20% - Accent4 6 2 3 2 3 3" xfId="13767"/>
    <cellStyle name="20% - Accent4 6 2 3 2 4" xfId="13768"/>
    <cellStyle name="20% - Accent4 6 2 3 2 4 2" xfId="13769"/>
    <cellStyle name="20% - Accent4 6 2 3 2 5" xfId="13770"/>
    <cellStyle name="20% - Accent4 6 2 3 3" xfId="13771"/>
    <cellStyle name="20% - Accent4 6 2 3 3 2" xfId="13772"/>
    <cellStyle name="20% - Accent4 6 2 3 3 2 2" xfId="13773"/>
    <cellStyle name="20% - Accent4 6 2 3 3 3" xfId="13774"/>
    <cellStyle name="20% - Accent4 6 2 3 4" xfId="13775"/>
    <cellStyle name="20% - Accent4 6 2 3 4 2" xfId="13776"/>
    <cellStyle name="20% - Accent4 6 2 3 4 2 2" xfId="13777"/>
    <cellStyle name="20% - Accent4 6 2 3 4 3" xfId="13778"/>
    <cellStyle name="20% - Accent4 6 2 3 5" xfId="13779"/>
    <cellStyle name="20% - Accent4 6 2 3 5 2" xfId="13780"/>
    <cellStyle name="20% - Accent4 6 2 3 6" xfId="13781"/>
    <cellStyle name="20% - Accent4 6 2 4" xfId="13782"/>
    <cellStyle name="20% - Accent4 6 2 4 2" xfId="13783"/>
    <cellStyle name="20% - Accent4 6 2 4 2 2" xfId="13784"/>
    <cellStyle name="20% - Accent4 6 2 4 2 2 2" xfId="13785"/>
    <cellStyle name="20% - Accent4 6 2 4 2 3" xfId="13786"/>
    <cellStyle name="20% - Accent4 6 2 4 3" xfId="13787"/>
    <cellStyle name="20% - Accent4 6 2 4 3 2" xfId="13788"/>
    <cellStyle name="20% - Accent4 6 2 4 3 2 2" xfId="13789"/>
    <cellStyle name="20% - Accent4 6 2 4 3 3" xfId="13790"/>
    <cellStyle name="20% - Accent4 6 2 4 4" xfId="13791"/>
    <cellStyle name="20% - Accent4 6 2 4 4 2" xfId="13792"/>
    <cellStyle name="20% - Accent4 6 2 4 5" xfId="13793"/>
    <cellStyle name="20% - Accent4 6 2 5" xfId="13794"/>
    <cellStyle name="20% - Accent4 6 2 5 2" xfId="13795"/>
    <cellStyle name="20% - Accent4 6 2 5 2 2" xfId="13796"/>
    <cellStyle name="20% - Accent4 6 2 5 3" xfId="13797"/>
    <cellStyle name="20% - Accent4 6 2 6" xfId="13798"/>
    <cellStyle name="20% - Accent4 6 2 6 2" xfId="13799"/>
    <cellStyle name="20% - Accent4 6 2 6 2 2" xfId="13800"/>
    <cellStyle name="20% - Accent4 6 2 6 3" xfId="13801"/>
    <cellStyle name="20% - Accent4 6 2 7" xfId="13802"/>
    <cellStyle name="20% - Accent4 6 2 7 2" xfId="13803"/>
    <cellStyle name="20% - Accent4 6 2 7 2 2" xfId="13804"/>
    <cellStyle name="20% - Accent4 6 2 7 3" xfId="13805"/>
    <cellStyle name="20% - Accent4 6 2 8" xfId="13806"/>
    <cellStyle name="20% - Accent4 6 2 8 2" xfId="13807"/>
    <cellStyle name="20% - Accent4 6 2 9" xfId="13808"/>
    <cellStyle name="20% - Accent4 6 3" xfId="13809"/>
    <cellStyle name="20% - Accent4 6 3 2" xfId="13810"/>
    <cellStyle name="20% - Accent4 6 3 2 2" xfId="13811"/>
    <cellStyle name="20% - Accent4 6 3 2 2 2" xfId="13812"/>
    <cellStyle name="20% - Accent4 6 3 2 2 2 2" xfId="13813"/>
    <cellStyle name="20% - Accent4 6 3 2 2 2 2 2" xfId="13814"/>
    <cellStyle name="20% - Accent4 6 3 2 2 2 3" xfId="13815"/>
    <cellStyle name="20% - Accent4 6 3 2 2 3" xfId="13816"/>
    <cellStyle name="20% - Accent4 6 3 2 2 3 2" xfId="13817"/>
    <cellStyle name="20% - Accent4 6 3 2 2 3 2 2" xfId="13818"/>
    <cellStyle name="20% - Accent4 6 3 2 2 3 3" xfId="13819"/>
    <cellStyle name="20% - Accent4 6 3 2 2 4" xfId="13820"/>
    <cellStyle name="20% - Accent4 6 3 2 2 4 2" xfId="13821"/>
    <cellStyle name="20% - Accent4 6 3 2 2 5" xfId="13822"/>
    <cellStyle name="20% - Accent4 6 3 2 3" xfId="13823"/>
    <cellStyle name="20% - Accent4 6 3 2 3 2" xfId="13824"/>
    <cellStyle name="20% - Accent4 6 3 2 3 2 2" xfId="13825"/>
    <cellStyle name="20% - Accent4 6 3 2 3 3" xfId="13826"/>
    <cellStyle name="20% - Accent4 6 3 2 4" xfId="13827"/>
    <cellStyle name="20% - Accent4 6 3 2 4 2" xfId="13828"/>
    <cellStyle name="20% - Accent4 6 3 2 4 2 2" xfId="13829"/>
    <cellStyle name="20% - Accent4 6 3 2 4 3" xfId="13830"/>
    <cellStyle name="20% - Accent4 6 3 2 5" xfId="13831"/>
    <cellStyle name="20% - Accent4 6 3 2 5 2" xfId="13832"/>
    <cellStyle name="20% - Accent4 6 3 2 6" xfId="13833"/>
    <cellStyle name="20% - Accent4 6 3 3" xfId="13834"/>
    <cellStyle name="20% - Accent4 6 3 3 2" xfId="13835"/>
    <cellStyle name="20% - Accent4 6 3 3 2 2" xfId="13836"/>
    <cellStyle name="20% - Accent4 6 3 3 2 2 2" xfId="13837"/>
    <cellStyle name="20% - Accent4 6 3 3 2 3" xfId="13838"/>
    <cellStyle name="20% - Accent4 6 3 3 3" xfId="13839"/>
    <cellStyle name="20% - Accent4 6 3 3 3 2" xfId="13840"/>
    <cellStyle name="20% - Accent4 6 3 3 3 2 2" xfId="13841"/>
    <cellStyle name="20% - Accent4 6 3 3 3 3" xfId="13842"/>
    <cellStyle name="20% - Accent4 6 3 3 4" xfId="13843"/>
    <cellStyle name="20% - Accent4 6 3 3 4 2" xfId="13844"/>
    <cellStyle name="20% - Accent4 6 3 3 5" xfId="13845"/>
    <cellStyle name="20% - Accent4 6 3 4" xfId="13846"/>
    <cellStyle name="20% - Accent4 6 3 4 2" xfId="13847"/>
    <cellStyle name="20% - Accent4 6 3 4 2 2" xfId="13848"/>
    <cellStyle name="20% - Accent4 6 3 4 3" xfId="13849"/>
    <cellStyle name="20% - Accent4 6 3 5" xfId="13850"/>
    <cellStyle name="20% - Accent4 6 3 5 2" xfId="13851"/>
    <cellStyle name="20% - Accent4 6 3 5 2 2" xfId="13852"/>
    <cellStyle name="20% - Accent4 6 3 5 3" xfId="13853"/>
    <cellStyle name="20% - Accent4 6 3 6" xfId="13854"/>
    <cellStyle name="20% - Accent4 6 3 6 2" xfId="13855"/>
    <cellStyle name="20% - Accent4 6 3 6 2 2" xfId="13856"/>
    <cellStyle name="20% - Accent4 6 3 6 3" xfId="13857"/>
    <cellStyle name="20% - Accent4 6 3 7" xfId="13858"/>
    <cellStyle name="20% - Accent4 6 3 7 2" xfId="13859"/>
    <cellStyle name="20% - Accent4 6 3 8" xfId="13860"/>
    <cellStyle name="20% - Accent4 6 4" xfId="13861"/>
    <cellStyle name="20% - Accent4 6 4 2" xfId="13862"/>
    <cellStyle name="20% - Accent4 6 4 2 2" xfId="13863"/>
    <cellStyle name="20% - Accent4 6 4 2 2 2" xfId="13864"/>
    <cellStyle name="20% - Accent4 6 4 2 2 2 2" xfId="13865"/>
    <cellStyle name="20% - Accent4 6 4 2 2 3" xfId="13866"/>
    <cellStyle name="20% - Accent4 6 4 2 3" xfId="13867"/>
    <cellStyle name="20% - Accent4 6 4 2 3 2" xfId="13868"/>
    <cellStyle name="20% - Accent4 6 4 2 3 2 2" xfId="13869"/>
    <cellStyle name="20% - Accent4 6 4 2 3 3" xfId="13870"/>
    <cellStyle name="20% - Accent4 6 4 2 4" xfId="13871"/>
    <cellStyle name="20% - Accent4 6 4 2 4 2" xfId="13872"/>
    <cellStyle name="20% - Accent4 6 4 2 5" xfId="13873"/>
    <cellStyle name="20% - Accent4 6 4 3" xfId="13874"/>
    <cellStyle name="20% - Accent4 6 4 3 2" xfId="13875"/>
    <cellStyle name="20% - Accent4 6 4 3 2 2" xfId="13876"/>
    <cellStyle name="20% - Accent4 6 4 3 3" xfId="13877"/>
    <cellStyle name="20% - Accent4 6 4 4" xfId="13878"/>
    <cellStyle name="20% - Accent4 6 4 4 2" xfId="13879"/>
    <cellStyle name="20% - Accent4 6 4 4 2 2" xfId="13880"/>
    <cellStyle name="20% - Accent4 6 4 4 3" xfId="13881"/>
    <cellStyle name="20% - Accent4 6 4 5" xfId="13882"/>
    <cellStyle name="20% - Accent4 6 4 5 2" xfId="13883"/>
    <cellStyle name="20% - Accent4 6 4 6" xfId="13884"/>
    <cellStyle name="20% - Accent4 6 5" xfId="13885"/>
    <cellStyle name="20% - Accent4 6 5 2" xfId="13886"/>
    <cellStyle name="20% - Accent4 6 5 2 2" xfId="13887"/>
    <cellStyle name="20% - Accent4 6 5 2 2 2" xfId="13888"/>
    <cellStyle name="20% - Accent4 6 5 2 3" xfId="13889"/>
    <cellStyle name="20% - Accent4 6 5 3" xfId="13890"/>
    <cellStyle name="20% - Accent4 6 5 3 2" xfId="13891"/>
    <cellStyle name="20% - Accent4 6 5 3 2 2" xfId="13892"/>
    <cellStyle name="20% - Accent4 6 5 3 3" xfId="13893"/>
    <cellStyle name="20% - Accent4 6 5 4" xfId="13894"/>
    <cellStyle name="20% - Accent4 6 5 4 2" xfId="13895"/>
    <cellStyle name="20% - Accent4 6 5 5" xfId="13896"/>
    <cellStyle name="20% - Accent4 6 6" xfId="13897"/>
    <cellStyle name="20% - Accent4 6 6 2" xfId="13898"/>
    <cellStyle name="20% - Accent4 6 6 2 2" xfId="13899"/>
    <cellStyle name="20% - Accent4 6 6 3" xfId="13900"/>
    <cellStyle name="20% - Accent4 6 7" xfId="13901"/>
    <cellStyle name="20% - Accent4 6 7 2" xfId="13902"/>
    <cellStyle name="20% - Accent4 6 7 2 2" xfId="13903"/>
    <cellStyle name="20% - Accent4 6 7 3" xfId="13904"/>
    <cellStyle name="20% - Accent4 6 8" xfId="13905"/>
    <cellStyle name="20% - Accent4 6 8 2" xfId="13906"/>
    <cellStyle name="20% - Accent4 6 8 2 2" xfId="13907"/>
    <cellStyle name="20% - Accent4 6 8 3" xfId="13908"/>
    <cellStyle name="20% - Accent4 6 9" xfId="13909"/>
    <cellStyle name="20% - Accent4 6 9 2" xfId="13910"/>
    <cellStyle name="20% - Accent4 60" xfId="13911"/>
    <cellStyle name="20% - Accent4 60 2" xfId="13912"/>
    <cellStyle name="20% - Accent4 60 2 2" xfId="13913"/>
    <cellStyle name="20% - Accent4 60 3" xfId="13914"/>
    <cellStyle name="20% - Accent4 60 3 2" xfId="13915"/>
    <cellStyle name="20% - Accent4 60 4" xfId="13916"/>
    <cellStyle name="20% - Accent4 61" xfId="13917"/>
    <cellStyle name="20% - Accent4 61 2" xfId="13918"/>
    <cellStyle name="20% - Accent4 61 2 2" xfId="13919"/>
    <cellStyle name="20% - Accent4 61 3" xfId="13920"/>
    <cellStyle name="20% - Accent4 61 3 2" xfId="13921"/>
    <cellStyle name="20% - Accent4 61 4" xfId="13922"/>
    <cellStyle name="20% - Accent4 62" xfId="13923"/>
    <cellStyle name="20% - Accent4 62 2" xfId="13924"/>
    <cellStyle name="20% - Accent4 62 2 2" xfId="13925"/>
    <cellStyle name="20% - Accent4 62 3" xfId="13926"/>
    <cellStyle name="20% - Accent4 62 3 2" xfId="13927"/>
    <cellStyle name="20% - Accent4 62 4" xfId="13928"/>
    <cellStyle name="20% - Accent4 63" xfId="13929"/>
    <cellStyle name="20% - Accent4 63 2" xfId="13930"/>
    <cellStyle name="20% - Accent4 63 2 2" xfId="13931"/>
    <cellStyle name="20% - Accent4 63 3" xfId="13932"/>
    <cellStyle name="20% - Accent4 63 3 2" xfId="13933"/>
    <cellStyle name="20% - Accent4 63 4" xfId="13934"/>
    <cellStyle name="20% - Accent4 64" xfId="13935"/>
    <cellStyle name="20% - Accent4 64 2" xfId="13936"/>
    <cellStyle name="20% - Accent4 64 2 2" xfId="13937"/>
    <cellStyle name="20% - Accent4 64 3" xfId="13938"/>
    <cellStyle name="20% - Accent4 64 3 2" xfId="13939"/>
    <cellStyle name="20% - Accent4 64 4" xfId="13940"/>
    <cellStyle name="20% - Accent4 65" xfId="13941"/>
    <cellStyle name="20% - Accent4 65 2" xfId="13942"/>
    <cellStyle name="20% - Accent4 65 2 2" xfId="13943"/>
    <cellStyle name="20% - Accent4 65 3" xfId="13944"/>
    <cellStyle name="20% - Accent4 65 3 2" xfId="13945"/>
    <cellStyle name="20% - Accent4 65 4" xfId="13946"/>
    <cellStyle name="20% - Accent4 66" xfId="13947"/>
    <cellStyle name="20% - Accent4 66 2" xfId="13948"/>
    <cellStyle name="20% - Accent4 66 2 2" xfId="13949"/>
    <cellStyle name="20% - Accent4 66 3" xfId="13950"/>
    <cellStyle name="20% - Accent4 66 3 2" xfId="13951"/>
    <cellStyle name="20% - Accent4 66 4" xfId="13952"/>
    <cellStyle name="20% - Accent4 67" xfId="13953"/>
    <cellStyle name="20% - Accent4 67 2" xfId="13954"/>
    <cellStyle name="20% - Accent4 67 2 2" xfId="13955"/>
    <cellStyle name="20% - Accent4 67 3" xfId="13956"/>
    <cellStyle name="20% - Accent4 67 3 2" xfId="13957"/>
    <cellStyle name="20% - Accent4 67 4" xfId="13958"/>
    <cellStyle name="20% - Accent4 68" xfId="13959"/>
    <cellStyle name="20% - Accent4 68 2" xfId="13960"/>
    <cellStyle name="20% - Accent4 68 2 2" xfId="13961"/>
    <cellStyle name="20% - Accent4 68 3" xfId="13962"/>
    <cellStyle name="20% - Accent4 68 3 2" xfId="13963"/>
    <cellStyle name="20% - Accent4 68 4" xfId="13964"/>
    <cellStyle name="20% - Accent4 69" xfId="13965"/>
    <cellStyle name="20% - Accent4 69 2" xfId="13966"/>
    <cellStyle name="20% - Accent4 69 2 2" xfId="13967"/>
    <cellStyle name="20% - Accent4 69 3" xfId="13968"/>
    <cellStyle name="20% - Accent4 69 3 2" xfId="13969"/>
    <cellStyle name="20% - Accent4 69 4" xfId="13970"/>
    <cellStyle name="20% - Accent4 7" xfId="13971"/>
    <cellStyle name="20% - Accent4 7 10" xfId="13972"/>
    <cellStyle name="20% - Accent4 7 10 2" xfId="13973"/>
    <cellStyle name="20% - Accent4 7 11" xfId="13974"/>
    <cellStyle name="20% - Accent4 7 2" xfId="13975"/>
    <cellStyle name="20% - Accent4 7 2 2" xfId="13976"/>
    <cellStyle name="20% - Accent4 7 2 2 2" xfId="13977"/>
    <cellStyle name="20% - Accent4 7 2 2 2 2" xfId="13978"/>
    <cellStyle name="20% - Accent4 7 2 2 2 2 2" xfId="13979"/>
    <cellStyle name="20% - Accent4 7 2 2 2 2 2 2" xfId="13980"/>
    <cellStyle name="20% - Accent4 7 2 2 2 2 2 2 2" xfId="13981"/>
    <cellStyle name="20% - Accent4 7 2 2 2 2 2 3" xfId="13982"/>
    <cellStyle name="20% - Accent4 7 2 2 2 2 3" xfId="13983"/>
    <cellStyle name="20% - Accent4 7 2 2 2 2 3 2" xfId="13984"/>
    <cellStyle name="20% - Accent4 7 2 2 2 2 3 2 2" xfId="13985"/>
    <cellStyle name="20% - Accent4 7 2 2 2 2 3 3" xfId="13986"/>
    <cellStyle name="20% - Accent4 7 2 2 2 2 4" xfId="13987"/>
    <cellStyle name="20% - Accent4 7 2 2 2 2 4 2" xfId="13988"/>
    <cellStyle name="20% - Accent4 7 2 2 2 2 5" xfId="13989"/>
    <cellStyle name="20% - Accent4 7 2 2 2 3" xfId="13990"/>
    <cellStyle name="20% - Accent4 7 2 2 2 3 2" xfId="13991"/>
    <cellStyle name="20% - Accent4 7 2 2 2 3 2 2" xfId="13992"/>
    <cellStyle name="20% - Accent4 7 2 2 2 3 3" xfId="13993"/>
    <cellStyle name="20% - Accent4 7 2 2 2 4" xfId="13994"/>
    <cellStyle name="20% - Accent4 7 2 2 2 4 2" xfId="13995"/>
    <cellStyle name="20% - Accent4 7 2 2 2 4 2 2" xfId="13996"/>
    <cellStyle name="20% - Accent4 7 2 2 2 4 3" xfId="13997"/>
    <cellStyle name="20% - Accent4 7 2 2 2 5" xfId="13998"/>
    <cellStyle name="20% - Accent4 7 2 2 2 5 2" xfId="13999"/>
    <cellStyle name="20% - Accent4 7 2 2 2 6" xfId="14000"/>
    <cellStyle name="20% - Accent4 7 2 2 3" xfId="14001"/>
    <cellStyle name="20% - Accent4 7 2 2 3 2" xfId="14002"/>
    <cellStyle name="20% - Accent4 7 2 2 3 2 2" xfId="14003"/>
    <cellStyle name="20% - Accent4 7 2 2 3 2 2 2" xfId="14004"/>
    <cellStyle name="20% - Accent4 7 2 2 3 2 3" xfId="14005"/>
    <cellStyle name="20% - Accent4 7 2 2 3 3" xfId="14006"/>
    <cellStyle name="20% - Accent4 7 2 2 3 3 2" xfId="14007"/>
    <cellStyle name="20% - Accent4 7 2 2 3 3 2 2" xfId="14008"/>
    <cellStyle name="20% - Accent4 7 2 2 3 3 3" xfId="14009"/>
    <cellStyle name="20% - Accent4 7 2 2 3 4" xfId="14010"/>
    <cellStyle name="20% - Accent4 7 2 2 3 4 2" xfId="14011"/>
    <cellStyle name="20% - Accent4 7 2 2 3 5" xfId="14012"/>
    <cellStyle name="20% - Accent4 7 2 2 4" xfId="14013"/>
    <cellStyle name="20% - Accent4 7 2 2 4 2" xfId="14014"/>
    <cellStyle name="20% - Accent4 7 2 2 4 2 2" xfId="14015"/>
    <cellStyle name="20% - Accent4 7 2 2 4 3" xfId="14016"/>
    <cellStyle name="20% - Accent4 7 2 2 5" xfId="14017"/>
    <cellStyle name="20% - Accent4 7 2 2 5 2" xfId="14018"/>
    <cellStyle name="20% - Accent4 7 2 2 5 2 2" xfId="14019"/>
    <cellStyle name="20% - Accent4 7 2 2 5 3" xfId="14020"/>
    <cellStyle name="20% - Accent4 7 2 2 6" xfId="14021"/>
    <cellStyle name="20% - Accent4 7 2 2 6 2" xfId="14022"/>
    <cellStyle name="20% - Accent4 7 2 2 6 2 2" xfId="14023"/>
    <cellStyle name="20% - Accent4 7 2 2 6 3" xfId="14024"/>
    <cellStyle name="20% - Accent4 7 2 2 7" xfId="14025"/>
    <cellStyle name="20% - Accent4 7 2 2 7 2" xfId="14026"/>
    <cellStyle name="20% - Accent4 7 2 2 8" xfId="14027"/>
    <cellStyle name="20% - Accent4 7 2 3" xfId="14028"/>
    <cellStyle name="20% - Accent4 7 2 3 2" xfId="14029"/>
    <cellStyle name="20% - Accent4 7 2 3 2 2" xfId="14030"/>
    <cellStyle name="20% - Accent4 7 2 3 2 2 2" xfId="14031"/>
    <cellStyle name="20% - Accent4 7 2 3 2 2 2 2" xfId="14032"/>
    <cellStyle name="20% - Accent4 7 2 3 2 2 3" xfId="14033"/>
    <cellStyle name="20% - Accent4 7 2 3 2 3" xfId="14034"/>
    <cellStyle name="20% - Accent4 7 2 3 2 3 2" xfId="14035"/>
    <cellStyle name="20% - Accent4 7 2 3 2 3 2 2" xfId="14036"/>
    <cellStyle name="20% - Accent4 7 2 3 2 3 3" xfId="14037"/>
    <cellStyle name="20% - Accent4 7 2 3 2 4" xfId="14038"/>
    <cellStyle name="20% - Accent4 7 2 3 2 4 2" xfId="14039"/>
    <cellStyle name="20% - Accent4 7 2 3 2 5" xfId="14040"/>
    <cellStyle name="20% - Accent4 7 2 3 3" xfId="14041"/>
    <cellStyle name="20% - Accent4 7 2 3 3 2" xfId="14042"/>
    <cellStyle name="20% - Accent4 7 2 3 3 2 2" xfId="14043"/>
    <cellStyle name="20% - Accent4 7 2 3 3 3" xfId="14044"/>
    <cellStyle name="20% - Accent4 7 2 3 4" xfId="14045"/>
    <cellStyle name="20% - Accent4 7 2 3 4 2" xfId="14046"/>
    <cellStyle name="20% - Accent4 7 2 3 4 2 2" xfId="14047"/>
    <cellStyle name="20% - Accent4 7 2 3 4 3" xfId="14048"/>
    <cellStyle name="20% - Accent4 7 2 3 5" xfId="14049"/>
    <cellStyle name="20% - Accent4 7 2 3 5 2" xfId="14050"/>
    <cellStyle name="20% - Accent4 7 2 3 6" xfId="14051"/>
    <cellStyle name="20% - Accent4 7 2 4" xfId="14052"/>
    <cellStyle name="20% - Accent4 7 2 4 2" xfId="14053"/>
    <cellStyle name="20% - Accent4 7 2 4 2 2" xfId="14054"/>
    <cellStyle name="20% - Accent4 7 2 4 2 2 2" xfId="14055"/>
    <cellStyle name="20% - Accent4 7 2 4 2 3" xfId="14056"/>
    <cellStyle name="20% - Accent4 7 2 4 3" xfId="14057"/>
    <cellStyle name="20% - Accent4 7 2 4 3 2" xfId="14058"/>
    <cellStyle name="20% - Accent4 7 2 4 3 2 2" xfId="14059"/>
    <cellStyle name="20% - Accent4 7 2 4 3 3" xfId="14060"/>
    <cellStyle name="20% - Accent4 7 2 4 4" xfId="14061"/>
    <cellStyle name="20% - Accent4 7 2 4 4 2" xfId="14062"/>
    <cellStyle name="20% - Accent4 7 2 4 5" xfId="14063"/>
    <cellStyle name="20% - Accent4 7 2 5" xfId="14064"/>
    <cellStyle name="20% - Accent4 7 2 5 2" xfId="14065"/>
    <cellStyle name="20% - Accent4 7 2 5 2 2" xfId="14066"/>
    <cellStyle name="20% - Accent4 7 2 5 3" xfId="14067"/>
    <cellStyle name="20% - Accent4 7 2 6" xfId="14068"/>
    <cellStyle name="20% - Accent4 7 2 6 2" xfId="14069"/>
    <cellStyle name="20% - Accent4 7 2 6 2 2" xfId="14070"/>
    <cellStyle name="20% - Accent4 7 2 6 3" xfId="14071"/>
    <cellStyle name="20% - Accent4 7 2 7" xfId="14072"/>
    <cellStyle name="20% - Accent4 7 2 7 2" xfId="14073"/>
    <cellStyle name="20% - Accent4 7 2 7 2 2" xfId="14074"/>
    <cellStyle name="20% - Accent4 7 2 7 3" xfId="14075"/>
    <cellStyle name="20% - Accent4 7 2 8" xfId="14076"/>
    <cellStyle name="20% - Accent4 7 2 8 2" xfId="14077"/>
    <cellStyle name="20% - Accent4 7 2 9" xfId="14078"/>
    <cellStyle name="20% - Accent4 7 3" xfId="14079"/>
    <cellStyle name="20% - Accent4 7 3 2" xfId="14080"/>
    <cellStyle name="20% - Accent4 7 3 2 2" xfId="14081"/>
    <cellStyle name="20% - Accent4 7 3 2 2 2" xfId="14082"/>
    <cellStyle name="20% - Accent4 7 3 2 2 2 2" xfId="14083"/>
    <cellStyle name="20% - Accent4 7 3 2 2 2 2 2" xfId="14084"/>
    <cellStyle name="20% - Accent4 7 3 2 2 2 3" xfId="14085"/>
    <cellStyle name="20% - Accent4 7 3 2 2 3" xfId="14086"/>
    <cellStyle name="20% - Accent4 7 3 2 2 3 2" xfId="14087"/>
    <cellStyle name="20% - Accent4 7 3 2 2 3 2 2" xfId="14088"/>
    <cellStyle name="20% - Accent4 7 3 2 2 3 3" xfId="14089"/>
    <cellStyle name="20% - Accent4 7 3 2 2 4" xfId="14090"/>
    <cellStyle name="20% - Accent4 7 3 2 2 4 2" xfId="14091"/>
    <cellStyle name="20% - Accent4 7 3 2 2 5" xfId="14092"/>
    <cellStyle name="20% - Accent4 7 3 2 3" xfId="14093"/>
    <cellStyle name="20% - Accent4 7 3 2 3 2" xfId="14094"/>
    <cellStyle name="20% - Accent4 7 3 2 3 2 2" xfId="14095"/>
    <cellStyle name="20% - Accent4 7 3 2 3 3" xfId="14096"/>
    <cellStyle name="20% - Accent4 7 3 2 4" xfId="14097"/>
    <cellStyle name="20% - Accent4 7 3 2 4 2" xfId="14098"/>
    <cellStyle name="20% - Accent4 7 3 2 4 2 2" xfId="14099"/>
    <cellStyle name="20% - Accent4 7 3 2 4 3" xfId="14100"/>
    <cellStyle name="20% - Accent4 7 3 2 5" xfId="14101"/>
    <cellStyle name="20% - Accent4 7 3 2 5 2" xfId="14102"/>
    <cellStyle name="20% - Accent4 7 3 2 6" xfId="14103"/>
    <cellStyle name="20% - Accent4 7 3 3" xfId="14104"/>
    <cellStyle name="20% - Accent4 7 3 3 2" xfId="14105"/>
    <cellStyle name="20% - Accent4 7 3 3 2 2" xfId="14106"/>
    <cellStyle name="20% - Accent4 7 3 3 2 2 2" xfId="14107"/>
    <cellStyle name="20% - Accent4 7 3 3 2 3" xfId="14108"/>
    <cellStyle name="20% - Accent4 7 3 3 3" xfId="14109"/>
    <cellStyle name="20% - Accent4 7 3 3 3 2" xfId="14110"/>
    <cellStyle name="20% - Accent4 7 3 3 3 2 2" xfId="14111"/>
    <cellStyle name="20% - Accent4 7 3 3 3 3" xfId="14112"/>
    <cellStyle name="20% - Accent4 7 3 3 4" xfId="14113"/>
    <cellStyle name="20% - Accent4 7 3 3 4 2" xfId="14114"/>
    <cellStyle name="20% - Accent4 7 3 3 5" xfId="14115"/>
    <cellStyle name="20% - Accent4 7 3 4" xfId="14116"/>
    <cellStyle name="20% - Accent4 7 3 4 2" xfId="14117"/>
    <cellStyle name="20% - Accent4 7 3 4 2 2" xfId="14118"/>
    <cellStyle name="20% - Accent4 7 3 4 3" xfId="14119"/>
    <cellStyle name="20% - Accent4 7 3 5" xfId="14120"/>
    <cellStyle name="20% - Accent4 7 3 5 2" xfId="14121"/>
    <cellStyle name="20% - Accent4 7 3 5 2 2" xfId="14122"/>
    <cellStyle name="20% - Accent4 7 3 5 3" xfId="14123"/>
    <cellStyle name="20% - Accent4 7 3 6" xfId="14124"/>
    <cellStyle name="20% - Accent4 7 3 6 2" xfId="14125"/>
    <cellStyle name="20% - Accent4 7 3 6 2 2" xfId="14126"/>
    <cellStyle name="20% - Accent4 7 3 6 3" xfId="14127"/>
    <cellStyle name="20% - Accent4 7 3 7" xfId="14128"/>
    <cellStyle name="20% - Accent4 7 3 7 2" xfId="14129"/>
    <cellStyle name="20% - Accent4 7 3 8" xfId="14130"/>
    <cellStyle name="20% - Accent4 7 4" xfId="14131"/>
    <cellStyle name="20% - Accent4 7 4 2" xfId="14132"/>
    <cellStyle name="20% - Accent4 7 4 2 2" xfId="14133"/>
    <cellStyle name="20% - Accent4 7 4 2 2 2" xfId="14134"/>
    <cellStyle name="20% - Accent4 7 4 2 2 2 2" xfId="14135"/>
    <cellStyle name="20% - Accent4 7 4 2 2 3" xfId="14136"/>
    <cellStyle name="20% - Accent4 7 4 2 3" xfId="14137"/>
    <cellStyle name="20% - Accent4 7 4 2 3 2" xfId="14138"/>
    <cellStyle name="20% - Accent4 7 4 2 3 2 2" xfId="14139"/>
    <cellStyle name="20% - Accent4 7 4 2 3 3" xfId="14140"/>
    <cellStyle name="20% - Accent4 7 4 2 4" xfId="14141"/>
    <cellStyle name="20% - Accent4 7 4 2 4 2" xfId="14142"/>
    <cellStyle name="20% - Accent4 7 4 2 5" xfId="14143"/>
    <cellStyle name="20% - Accent4 7 4 3" xfId="14144"/>
    <cellStyle name="20% - Accent4 7 4 3 2" xfId="14145"/>
    <cellStyle name="20% - Accent4 7 4 3 2 2" xfId="14146"/>
    <cellStyle name="20% - Accent4 7 4 3 3" xfId="14147"/>
    <cellStyle name="20% - Accent4 7 4 4" xfId="14148"/>
    <cellStyle name="20% - Accent4 7 4 4 2" xfId="14149"/>
    <cellStyle name="20% - Accent4 7 4 4 2 2" xfId="14150"/>
    <cellStyle name="20% - Accent4 7 4 4 3" xfId="14151"/>
    <cellStyle name="20% - Accent4 7 4 5" xfId="14152"/>
    <cellStyle name="20% - Accent4 7 4 5 2" xfId="14153"/>
    <cellStyle name="20% - Accent4 7 4 6" xfId="14154"/>
    <cellStyle name="20% - Accent4 7 5" xfId="14155"/>
    <cellStyle name="20% - Accent4 7 5 2" xfId="14156"/>
    <cellStyle name="20% - Accent4 7 5 2 2" xfId="14157"/>
    <cellStyle name="20% - Accent4 7 5 2 2 2" xfId="14158"/>
    <cellStyle name="20% - Accent4 7 5 2 3" xfId="14159"/>
    <cellStyle name="20% - Accent4 7 5 3" xfId="14160"/>
    <cellStyle name="20% - Accent4 7 5 3 2" xfId="14161"/>
    <cellStyle name="20% - Accent4 7 5 3 2 2" xfId="14162"/>
    <cellStyle name="20% - Accent4 7 5 3 3" xfId="14163"/>
    <cellStyle name="20% - Accent4 7 5 4" xfId="14164"/>
    <cellStyle name="20% - Accent4 7 5 4 2" xfId="14165"/>
    <cellStyle name="20% - Accent4 7 5 5" xfId="14166"/>
    <cellStyle name="20% - Accent4 7 6" xfId="14167"/>
    <cellStyle name="20% - Accent4 7 6 2" xfId="14168"/>
    <cellStyle name="20% - Accent4 7 6 2 2" xfId="14169"/>
    <cellStyle name="20% - Accent4 7 6 3" xfId="14170"/>
    <cellStyle name="20% - Accent4 7 7" xfId="14171"/>
    <cellStyle name="20% - Accent4 7 7 2" xfId="14172"/>
    <cellStyle name="20% - Accent4 7 7 2 2" xfId="14173"/>
    <cellStyle name="20% - Accent4 7 7 3" xfId="14174"/>
    <cellStyle name="20% - Accent4 7 8" xfId="14175"/>
    <cellStyle name="20% - Accent4 7 8 2" xfId="14176"/>
    <cellStyle name="20% - Accent4 7 8 2 2" xfId="14177"/>
    <cellStyle name="20% - Accent4 7 8 3" xfId="14178"/>
    <cellStyle name="20% - Accent4 7 9" xfId="14179"/>
    <cellStyle name="20% - Accent4 7 9 2" xfId="14180"/>
    <cellStyle name="20% - Accent4 70" xfId="14181"/>
    <cellStyle name="20% - Accent4 70 2" xfId="14182"/>
    <cellStyle name="20% - Accent4 70 2 2" xfId="14183"/>
    <cellStyle name="20% - Accent4 70 3" xfId="14184"/>
    <cellStyle name="20% - Accent4 70 3 2" xfId="14185"/>
    <cellStyle name="20% - Accent4 70 4" xfId="14186"/>
    <cellStyle name="20% - Accent4 71" xfId="14187"/>
    <cellStyle name="20% - Accent4 71 2" xfId="14188"/>
    <cellStyle name="20% - Accent4 71 2 2" xfId="14189"/>
    <cellStyle name="20% - Accent4 71 3" xfId="14190"/>
    <cellStyle name="20% - Accent4 71 3 2" xfId="14191"/>
    <cellStyle name="20% - Accent4 71 4" xfId="14192"/>
    <cellStyle name="20% - Accent4 72" xfId="14193"/>
    <cellStyle name="20% - Accent4 72 2" xfId="14194"/>
    <cellStyle name="20% - Accent4 72 2 2" xfId="14195"/>
    <cellStyle name="20% - Accent4 72 3" xfId="14196"/>
    <cellStyle name="20% - Accent4 72 3 2" xfId="14197"/>
    <cellStyle name="20% - Accent4 72 4" xfId="14198"/>
    <cellStyle name="20% - Accent4 73" xfId="14199"/>
    <cellStyle name="20% - Accent4 73 2" xfId="14200"/>
    <cellStyle name="20% - Accent4 73 2 2" xfId="14201"/>
    <cellStyle name="20% - Accent4 73 3" xfId="14202"/>
    <cellStyle name="20% - Accent4 73 3 2" xfId="14203"/>
    <cellStyle name="20% - Accent4 73 4" xfId="14204"/>
    <cellStyle name="20% - Accent4 74" xfId="14205"/>
    <cellStyle name="20% - Accent4 74 2" xfId="14206"/>
    <cellStyle name="20% - Accent4 74 2 2" xfId="14207"/>
    <cellStyle name="20% - Accent4 74 3" xfId="14208"/>
    <cellStyle name="20% - Accent4 74 3 2" xfId="14209"/>
    <cellStyle name="20% - Accent4 74 4" xfId="14210"/>
    <cellStyle name="20% - Accent4 75" xfId="14211"/>
    <cellStyle name="20% - Accent4 75 2" xfId="14212"/>
    <cellStyle name="20% - Accent4 75 2 2" xfId="14213"/>
    <cellStyle name="20% - Accent4 75 3" xfId="14214"/>
    <cellStyle name="20% - Accent4 75 3 2" xfId="14215"/>
    <cellStyle name="20% - Accent4 75 4" xfId="14216"/>
    <cellStyle name="20% - Accent4 76" xfId="14217"/>
    <cellStyle name="20% - Accent4 76 2" xfId="14218"/>
    <cellStyle name="20% - Accent4 76 2 2" xfId="14219"/>
    <cellStyle name="20% - Accent4 76 3" xfId="14220"/>
    <cellStyle name="20% - Accent4 76 3 2" xfId="14221"/>
    <cellStyle name="20% - Accent4 76 4" xfId="14222"/>
    <cellStyle name="20% - Accent4 77" xfId="14223"/>
    <cellStyle name="20% - Accent4 77 2" xfId="14224"/>
    <cellStyle name="20% - Accent4 77 2 2" xfId="14225"/>
    <cellStyle name="20% - Accent4 77 3" xfId="14226"/>
    <cellStyle name="20% - Accent4 77 3 2" xfId="14227"/>
    <cellStyle name="20% - Accent4 77 4" xfId="14228"/>
    <cellStyle name="20% - Accent4 78" xfId="14229"/>
    <cellStyle name="20% - Accent4 78 2" xfId="14230"/>
    <cellStyle name="20% - Accent4 78 2 2" xfId="14231"/>
    <cellStyle name="20% - Accent4 78 3" xfId="14232"/>
    <cellStyle name="20% - Accent4 78 3 2" xfId="14233"/>
    <cellStyle name="20% - Accent4 78 4" xfId="14234"/>
    <cellStyle name="20% - Accent4 79" xfId="14235"/>
    <cellStyle name="20% - Accent4 79 2" xfId="14236"/>
    <cellStyle name="20% - Accent4 79 2 2" xfId="14237"/>
    <cellStyle name="20% - Accent4 79 3" xfId="14238"/>
    <cellStyle name="20% - Accent4 79 3 2" xfId="14239"/>
    <cellStyle name="20% - Accent4 79 4" xfId="14240"/>
    <cellStyle name="20% - Accent4 8" xfId="14241"/>
    <cellStyle name="20% - Accent4 8 10" xfId="14242"/>
    <cellStyle name="20% - Accent4 8 10 2" xfId="14243"/>
    <cellStyle name="20% - Accent4 8 11" xfId="14244"/>
    <cellStyle name="20% - Accent4 8 2" xfId="14245"/>
    <cellStyle name="20% - Accent4 8 2 2" xfId="14246"/>
    <cellStyle name="20% - Accent4 8 2 2 2" xfId="14247"/>
    <cellStyle name="20% - Accent4 8 2 2 2 2" xfId="14248"/>
    <cellStyle name="20% - Accent4 8 2 2 2 2 2" xfId="14249"/>
    <cellStyle name="20% - Accent4 8 2 2 2 2 2 2" xfId="14250"/>
    <cellStyle name="20% - Accent4 8 2 2 2 2 2 2 2" xfId="14251"/>
    <cellStyle name="20% - Accent4 8 2 2 2 2 2 3" xfId="14252"/>
    <cellStyle name="20% - Accent4 8 2 2 2 2 3" xfId="14253"/>
    <cellStyle name="20% - Accent4 8 2 2 2 2 3 2" xfId="14254"/>
    <cellStyle name="20% - Accent4 8 2 2 2 2 3 2 2" xfId="14255"/>
    <cellStyle name="20% - Accent4 8 2 2 2 2 3 3" xfId="14256"/>
    <cellStyle name="20% - Accent4 8 2 2 2 2 4" xfId="14257"/>
    <cellStyle name="20% - Accent4 8 2 2 2 2 4 2" xfId="14258"/>
    <cellStyle name="20% - Accent4 8 2 2 2 2 5" xfId="14259"/>
    <cellStyle name="20% - Accent4 8 2 2 2 3" xfId="14260"/>
    <cellStyle name="20% - Accent4 8 2 2 2 3 2" xfId="14261"/>
    <cellStyle name="20% - Accent4 8 2 2 2 3 2 2" xfId="14262"/>
    <cellStyle name="20% - Accent4 8 2 2 2 3 3" xfId="14263"/>
    <cellStyle name="20% - Accent4 8 2 2 2 4" xfId="14264"/>
    <cellStyle name="20% - Accent4 8 2 2 2 4 2" xfId="14265"/>
    <cellStyle name="20% - Accent4 8 2 2 2 4 2 2" xfId="14266"/>
    <cellStyle name="20% - Accent4 8 2 2 2 4 3" xfId="14267"/>
    <cellStyle name="20% - Accent4 8 2 2 2 5" xfId="14268"/>
    <cellStyle name="20% - Accent4 8 2 2 2 5 2" xfId="14269"/>
    <cellStyle name="20% - Accent4 8 2 2 2 6" xfId="14270"/>
    <cellStyle name="20% - Accent4 8 2 2 3" xfId="14271"/>
    <cellStyle name="20% - Accent4 8 2 2 3 2" xfId="14272"/>
    <cellStyle name="20% - Accent4 8 2 2 3 2 2" xfId="14273"/>
    <cellStyle name="20% - Accent4 8 2 2 3 2 2 2" xfId="14274"/>
    <cellStyle name="20% - Accent4 8 2 2 3 2 3" xfId="14275"/>
    <cellStyle name="20% - Accent4 8 2 2 3 3" xfId="14276"/>
    <cellStyle name="20% - Accent4 8 2 2 3 3 2" xfId="14277"/>
    <cellStyle name="20% - Accent4 8 2 2 3 3 2 2" xfId="14278"/>
    <cellStyle name="20% - Accent4 8 2 2 3 3 3" xfId="14279"/>
    <cellStyle name="20% - Accent4 8 2 2 3 4" xfId="14280"/>
    <cellStyle name="20% - Accent4 8 2 2 3 4 2" xfId="14281"/>
    <cellStyle name="20% - Accent4 8 2 2 3 5" xfId="14282"/>
    <cellStyle name="20% - Accent4 8 2 2 4" xfId="14283"/>
    <cellStyle name="20% - Accent4 8 2 2 4 2" xfId="14284"/>
    <cellStyle name="20% - Accent4 8 2 2 4 2 2" xfId="14285"/>
    <cellStyle name="20% - Accent4 8 2 2 4 3" xfId="14286"/>
    <cellStyle name="20% - Accent4 8 2 2 5" xfId="14287"/>
    <cellStyle name="20% - Accent4 8 2 2 5 2" xfId="14288"/>
    <cellStyle name="20% - Accent4 8 2 2 5 2 2" xfId="14289"/>
    <cellStyle name="20% - Accent4 8 2 2 5 3" xfId="14290"/>
    <cellStyle name="20% - Accent4 8 2 2 6" xfId="14291"/>
    <cellStyle name="20% - Accent4 8 2 2 6 2" xfId="14292"/>
    <cellStyle name="20% - Accent4 8 2 2 6 2 2" xfId="14293"/>
    <cellStyle name="20% - Accent4 8 2 2 6 3" xfId="14294"/>
    <cellStyle name="20% - Accent4 8 2 2 7" xfId="14295"/>
    <cellStyle name="20% - Accent4 8 2 2 7 2" xfId="14296"/>
    <cellStyle name="20% - Accent4 8 2 2 8" xfId="14297"/>
    <cellStyle name="20% - Accent4 8 2 3" xfId="14298"/>
    <cellStyle name="20% - Accent4 8 2 3 2" xfId="14299"/>
    <cellStyle name="20% - Accent4 8 2 3 2 2" xfId="14300"/>
    <cellStyle name="20% - Accent4 8 2 3 2 2 2" xfId="14301"/>
    <cellStyle name="20% - Accent4 8 2 3 2 2 2 2" xfId="14302"/>
    <cellStyle name="20% - Accent4 8 2 3 2 2 3" xfId="14303"/>
    <cellStyle name="20% - Accent4 8 2 3 2 3" xfId="14304"/>
    <cellStyle name="20% - Accent4 8 2 3 2 3 2" xfId="14305"/>
    <cellStyle name="20% - Accent4 8 2 3 2 3 2 2" xfId="14306"/>
    <cellStyle name="20% - Accent4 8 2 3 2 3 3" xfId="14307"/>
    <cellStyle name="20% - Accent4 8 2 3 2 4" xfId="14308"/>
    <cellStyle name="20% - Accent4 8 2 3 2 4 2" xfId="14309"/>
    <cellStyle name="20% - Accent4 8 2 3 2 5" xfId="14310"/>
    <cellStyle name="20% - Accent4 8 2 3 3" xfId="14311"/>
    <cellStyle name="20% - Accent4 8 2 3 3 2" xfId="14312"/>
    <cellStyle name="20% - Accent4 8 2 3 3 2 2" xfId="14313"/>
    <cellStyle name="20% - Accent4 8 2 3 3 3" xfId="14314"/>
    <cellStyle name="20% - Accent4 8 2 3 4" xfId="14315"/>
    <cellStyle name="20% - Accent4 8 2 3 4 2" xfId="14316"/>
    <cellStyle name="20% - Accent4 8 2 3 4 2 2" xfId="14317"/>
    <cellStyle name="20% - Accent4 8 2 3 4 3" xfId="14318"/>
    <cellStyle name="20% - Accent4 8 2 3 5" xfId="14319"/>
    <cellStyle name="20% - Accent4 8 2 3 5 2" xfId="14320"/>
    <cellStyle name="20% - Accent4 8 2 3 6" xfId="14321"/>
    <cellStyle name="20% - Accent4 8 2 4" xfId="14322"/>
    <cellStyle name="20% - Accent4 8 2 4 2" xfId="14323"/>
    <cellStyle name="20% - Accent4 8 2 4 2 2" xfId="14324"/>
    <cellStyle name="20% - Accent4 8 2 4 2 2 2" xfId="14325"/>
    <cellStyle name="20% - Accent4 8 2 4 2 3" xfId="14326"/>
    <cellStyle name="20% - Accent4 8 2 4 3" xfId="14327"/>
    <cellStyle name="20% - Accent4 8 2 4 3 2" xfId="14328"/>
    <cellStyle name="20% - Accent4 8 2 4 3 2 2" xfId="14329"/>
    <cellStyle name="20% - Accent4 8 2 4 3 3" xfId="14330"/>
    <cellStyle name="20% - Accent4 8 2 4 4" xfId="14331"/>
    <cellStyle name="20% - Accent4 8 2 4 4 2" xfId="14332"/>
    <cellStyle name="20% - Accent4 8 2 4 5" xfId="14333"/>
    <cellStyle name="20% - Accent4 8 2 5" xfId="14334"/>
    <cellStyle name="20% - Accent4 8 2 5 2" xfId="14335"/>
    <cellStyle name="20% - Accent4 8 2 5 2 2" xfId="14336"/>
    <cellStyle name="20% - Accent4 8 2 5 3" xfId="14337"/>
    <cellStyle name="20% - Accent4 8 2 6" xfId="14338"/>
    <cellStyle name="20% - Accent4 8 2 6 2" xfId="14339"/>
    <cellStyle name="20% - Accent4 8 2 6 2 2" xfId="14340"/>
    <cellStyle name="20% - Accent4 8 2 6 3" xfId="14341"/>
    <cellStyle name="20% - Accent4 8 2 7" xfId="14342"/>
    <cellStyle name="20% - Accent4 8 2 7 2" xfId="14343"/>
    <cellStyle name="20% - Accent4 8 2 7 2 2" xfId="14344"/>
    <cellStyle name="20% - Accent4 8 2 7 3" xfId="14345"/>
    <cellStyle name="20% - Accent4 8 2 8" xfId="14346"/>
    <cellStyle name="20% - Accent4 8 2 8 2" xfId="14347"/>
    <cellStyle name="20% - Accent4 8 2 9" xfId="14348"/>
    <cellStyle name="20% - Accent4 8 3" xfId="14349"/>
    <cellStyle name="20% - Accent4 8 3 2" xfId="14350"/>
    <cellStyle name="20% - Accent4 8 3 2 2" xfId="14351"/>
    <cellStyle name="20% - Accent4 8 3 2 2 2" xfId="14352"/>
    <cellStyle name="20% - Accent4 8 3 2 2 2 2" xfId="14353"/>
    <cellStyle name="20% - Accent4 8 3 2 2 2 2 2" xfId="14354"/>
    <cellStyle name="20% - Accent4 8 3 2 2 2 3" xfId="14355"/>
    <cellStyle name="20% - Accent4 8 3 2 2 3" xfId="14356"/>
    <cellStyle name="20% - Accent4 8 3 2 2 3 2" xfId="14357"/>
    <cellStyle name="20% - Accent4 8 3 2 2 3 2 2" xfId="14358"/>
    <cellStyle name="20% - Accent4 8 3 2 2 3 3" xfId="14359"/>
    <cellStyle name="20% - Accent4 8 3 2 2 4" xfId="14360"/>
    <cellStyle name="20% - Accent4 8 3 2 2 4 2" xfId="14361"/>
    <cellStyle name="20% - Accent4 8 3 2 2 5" xfId="14362"/>
    <cellStyle name="20% - Accent4 8 3 2 3" xfId="14363"/>
    <cellStyle name="20% - Accent4 8 3 2 3 2" xfId="14364"/>
    <cellStyle name="20% - Accent4 8 3 2 3 2 2" xfId="14365"/>
    <cellStyle name="20% - Accent4 8 3 2 3 3" xfId="14366"/>
    <cellStyle name="20% - Accent4 8 3 2 4" xfId="14367"/>
    <cellStyle name="20% - Accent4 8 3 2 4 2" xfId="14368"/>
    <cellStyle name="20% - Accent4 8 3 2 4 2 2" xfId="14369"/>
    <cellStyle name="20% - Accent4 8 3 2 4 3" xfId="14370"/>
    <cellStyle name="20% - Accent4 8 3 2 5" xfId="14371"/>
    <cellStyle name="20% - Accent4 8 3 2 5 2" xfId="14372"/>
    <cellStyle name="20% - Accent4 8 3 2 6" xfId="14373"/>
    <cellStyle name="20% - Accent4 8 3 3" xfId="14374"/>
    <cellStyle name="20% - Accent4 8 3 3 2" xfId="14375"/>
    <cellStyle name="20% - Accent4 8 3 3 2 2" xfId="14376"/>
    <cellStyle name="20% - Accent4 8 3 3 2 2 2" xfId="14377"/>
    <cellStyle name="20% - Accent4 8 3 3 2 3" xfId="14378"/>
    <cellStyle name="20% - Accent4 8 3 3 3" xfId="14379"/>
    <cellStyle name="20% - Accent4 8 3 3 3 2" xfId="14380"/>
    <cellStyle name="20% - Accent4 8 3 3 3 2 2" xfId="14381"/>
    <cellStyle name="20% - Accent4 8 3 3 3 3" xfId="14382"/>
    <cellStyle name="20% - Accent4 8 3 3 4" xfId="14383"/>
    <cellStyle name="20% - Accent4 8 3 3 4 2" xfId="14384"/>
    <cellStyle name="20% - Accent4 8 3 3 5" xfId="14385"/>
    <cellStyle name="20% - Accent4 8 3 4" xfId="14386"/>
    <cellStyle name="20% - Accent4 8 3 4 2" xfId="14387"/>
    <cellStyle name="20% - Accent4 8 3 4 2 2" xfId="14388"/>
    <cellStyle name="20% - Accent4 8 3 4 3" xfId="14389"/>
    <cellStyle name="20% - Accent4 8 3 5" xfId="14390"/>
    <cellStyle name="20% - Accent4 8 3 5 2" xfId="14391"/>
    <cellStyle name="20% - Accent4 8 3 5 2 2" xfId="14392"/>
    <cellStyle name="20% - Accent4 8 3 5 3" xfId="14393"/>
    <cellStyle name="20% - Accent4 8 3 6" xfId="14394"/>
    <cellStyle name="20% - Accent4 8 3 6 2" xfId="14395"/>
    <cellStyle name="20% - Accent4 8 3 6 2 2" xfId="14396"/>
    <cellStyle name="20% - Accent4 8 3 6 3" xfId="14397"/>
    <cellStyle name="20% - Accent4 8 3 7" xfId="14398"/>
    <cellStyle name="20% - Accent4 8 3 7 2" xfId="14399"/>
    <cellStyle name="20% - Accent4 8 3 8" xfId="14400"/>
    <cellStyle name="20% - Accent4 8 4" xfId="14401"/>
    <cellStyle name="20% - Accent4 8 4 2" xfId="14402"/>
    <cellStyle name="20% - Accent4 8 4 2 2" xfId="14403"/>
    <cellStyle name="20% - Accent4 8 4 2 2 2" xfId="14404"/>
    <cellStyle name="20% - Accent4 8 4 2 2 2 2" xfId="14405"/>
    <cellStyle name="20% - Accent4 8 4 2 2 3" xfId="14406"/>
    <cellStyle name="20% - Accent4 8 4 2 3" xfId="14407"/>
    <cellStyle name="20% - Accent4 8 4 2 3 2" xfId="14408"/>
    <cellStyle name="20% - Accent4 8 4 2 3 2 2" xfId="14409"/>
    <cellStyle name="20% - Accent4 8 4 2 3 3" xfId="14410"/>
    <cellStyle name="20% - Accent4 8 4 2 4" xfId="14411"/>
    <cellStyle name="20% - Accent4 8 4 2 4 2" xfId="14412"/>
    <cellStyle name="20% - Accent4 8 4 2 5" xfId="14413"/>
    <cellStyle name="20% - Accent4 8 4 3" xfId="14414"/>
    <cellStyle name="20% - Accent4 8 4 3 2" xfId="14415"/>
    <cellStyle name="20% - Accent4 8 4 3 2 2" xfId="14416"/>
    <cellStyle name="20% - Accent4 8 4 3 3" xfId="14417"/>
    <cellStyle name="20% - Accent4 8 4 4" xfId="14418"/>
    <cellStyle name="20% - Accent4 8 4 4 2" xfId="14419"/>
    <cellStyle name="20% - Accent4 8 4 4 2 2" xfId="14420"/>
    <cellStyle name="20% - Accent4 8 4 4 3" xfId="14421"/>
    <cellStyle name="20% - Accent4 8 4 5" xfId="14422"/>
    <cellStyle name="20% - Accent4 8 4 5 2" xfId="14423"/>
    <cellStyle name="20% - Accent4 8 4 6" xfId="14424"/>
    <cellStyle name="20% - Accent4 8 5" xfId="14425"/>
    <cellStyle name="20% - Accent4 8 5 2" xfId="14426"/>
    <cellStyle name="20% - Accent4 8 5 2 2" xfId="14427"/>
    <cellStyle name="20% - Accent4 8 5 2 2 2" xfId="14428"/>
    <cellStyle name="20% - Accent4 8 5 2 3" xfId="14429"/>
    <cellStyle name="20% - Accent4 8 5 3" xfId="14430"/>
    <cellStyle name="20% - Accent4 8 5 3 2" xfId="14431"/>
    <cellStyle name="20% - Accent4 8 5 3 2 2" xfId="14432"/>
    <cellStyle name="20% - Accent4 8 5 3 3" xfId="14433"/>
    <cellStyle name="20% - Accent4 8 5 4" xfId="14434"/>
    <cellStyle name="20% - Accent4 8 5 4 2" xfId="14435"/>
    <cellStyle name="20% - Accent4 8 5 5" xfId="14436"/>
    <cellStyle name="20% - Accent4 8 6" xfId="14437"/>
    <cellStyle name="20% - Accent4 8 6 2" xfId="14438"/>
    <cellStyle name="20% - Accent4 8 6 2 2" xfId="14439"/>
    <cellStyle name="20% - Accent4 8 6 3" xfId="14440"/>
    <cellStyle name="20% - Accent4 8 7" xfId="14441"/>
    <cellStyle name="20% - Accent4 8 7 2" xfId="14442"/>
    <cellStyle name="20% - Accent4 8 7 2 2" xfId="14443"/>
    <cellStyle name="20% - Accent4 8 7 3" xfId="14444"/>
    <cellStyle name="20% - Accent4 8 8" xfId="14445"/>
    <cellStyle name="20% - Accent4 8 8 2" xfId="14446"/>
    <cellStyle name="20% - Accent4 8 8 2 2" xfId="14447"/>
    <cellStyle name="20% - Accent4 8 8 3" xfId="14448"/>
    <cellStyle name="20% - Accent4 8 9" xfId="14449"/>
    <cellStyle name="20% - Accent4 8 9 2" xfId="14450"/>
    <cellStyle name="20% - Accent4 80" xfId="14451"/>
    <cellStyle name="20% - Accent4 80 2" xfId="14452"/>
    <cellStyle name="20% - Accent4 80 2 2" xfId="14453"/>
    <cellStyle name="20% - Accent4 80 3" xfId="14454"/>
    <cellStyle name="20% - Accent4 81" xfId="14455"/>
    <cellStyle name="20% - Accent4 81 2" xfId="14456"/>
    <cellStyle name="20% - Accent4 82" xfId="14457"/>
    <cellStyle name="20% - Accent4 82 2" xfId="14458"/>
    <cellStyle name="20% - Accent4 83" xfId="14459"/>
    <cellStyle name="20% - Accent4 83 2" xfId="14460"/>
    <cellStyle name="20% - Accent4 84" xfId="14461"/>
    <cellStyle name="20% - Accent4 84 2" xfId="14462"/>
    <cellStyle name="20% - Accent4 85" xfId="14463"/>
    <cellStyle name="20% - Accent4 85 2" xfId="14464"/>
    <cellStyle name="20% - Accent4 86" xfId="14465"/>
    <cellStyle name="20% - Accent4 86 2" xfId="14466"/>
    <cellStyle name="20% - Accent4 87" xfId="14467"/>
    <cellStyle name="20% - Accent4 87 2" xfId="14468"/>
    <cellStyle name="20% - Accent4 88" xfId="14469"/>
    <cellStyle name="20% - Accent4 88 2" xfId="14470"/>
    <cellStyle name="20% - Accent4 89" xfId="14471"/>
    <cellStyle name="20% - Accent4 89 2" xfId="14472"/>
    <cellStyle name="20% - Accent4 9" xfId="14473"/>
    <cellStyle name="20% - Accent4 9 10" xfId="14474"/>
    <cellStyle name="20% - Accent4 9 2" xfId="14475"/>
    <cellStyle name="20% - Accent4 9 2 2" xfId="14476"/>
    <cellStyle name="20% - Accent4 9 2 2 2" xfId="14477"/>
    <cellStyle name="20% - Accent4 9 2 2 2 2" xfId="14478"/>
    <cellStyle name="20% - Accent4 9 2 2 2 2 2" xfId="14479"/>
    <cellStyle name="20% - Accent4 9 2 2 2 2 2 2" xfId="14480"/>
    <cellStyle name="20% - Accent4 9 2 2 2 2 2 2 2" xfId="14481"/>
    <cellStyle name="20% - Accent4 9 2 2 2 2 2 3" xfId="14482"/>
    <cellStyle name="20% - Accent4 9 2 2 2 2 3" xfId="14483"/>
    <cellStyle name="20% - Accent4 9 2 2 2 2 3 2" xfId="14484"/>
    <cellStyle name="20% - Accent4 9 2 2 2 2 3 2 2" xfId="14485"/>
    <cellStyle name="20% - Accent4 9 2 2 2 2 3 3" xfId="14486"/>
    <cellStyle name="20% - Accent4 9 2 2 2 2 4" xfId="14487"/>
    <cellStyle name="20% - Accent4 9 2 2 2 2 4 2" xfId="14488"/>
    <cellStyle name="20% - Accent4 9 2 2 2 2 5" xfId="14489"/>
    <cellStyle name="20% - Accent4 9 2 2 2 3" xfId="14490"/>
    <cellStyle name="20% - Accent4 9 2 2 2 3 2" xfId="14491"/>
    <cellStyle name="20% - Accent4 9 2 2 2 3 2 2" xfId="14492"/>
    <cellStyle name="20% - Accent4 9 2 2 2 3 3" xfId="14493"/>
    <cellStyle name="20% - Accent4 9 2 2 2 4" xfId="14494"/>
    <cellStyle name="20% - Accent4 9 2 2 2 4 2" xfId="14495"/>
    <cellStyle name="20% - Accent4 9 2 2 2 4 2 2" xfId="14496"/>
    <cellStyle name="20% - Accent4 9 2 2 2 4 3" xfId="14497"/>
    <cellStyle name="20% - Accent4 9 2 2 2 5" xfId="14498"/>
    <cellStyle name="20% - Accent4 9 2 2 2 5 2" xfId="14499"/>
    <cellStyle name="20% - Accent4 9 2 2 2 6" xfId="14500"/>
    <cellStyle name="20% - Accent4 9 2 2 3" xfId="14501"/>
    <cellStyle name="20% - Accent4 9 2 2 3 2" xfId="14502"/>
    <cellStyle name="20% - Accent4 9 2 2 3 2 2" xfId="14503"/>
    <cellStyle name="20% - Accent4 9 2 2 3 2 2 2" xfId="14504"/>
    <cellStyle name="20% - Accent4 9 2 2 3 2 3" xfId="14505"/>
    <cellStyle name="20% - Accent4 9 2 2 3 3" xfId="14506"/>
    <cellStyle name="20% - Accent4 9 2 2 3 3 2" xfId="14507"/>
    <cellStyle name="20% - Accent4 9 2 2 3 3 2 2" xfId="14508"/>
    <cellStyle name="20% - Accent4 9 2 2 3 3 3" xfId="14509"/>
    <cellStyle name="20% - Accent4 9 2 2 3 4" xfId="14510"/>
    <cellStyle name="20% - Accent4 9 2 2 3 4 2" xfId="14511"/>
    <cellStyle name="20% - Accent4 9 2 2 3 5" xfId="14512"/>
    <cellStyle name="20% - Accent4 9 2 2 4" xfId="14513"/>
    <cellStyle name="20% - Accent4 9 2 2 4 2" xfId="14514"/>
    <cellStyle name="20% - Accent4 9 2 2 4 2 2" xfId="14515"/>
    <cellStyle name="20% - Accent4 9 2 2 4 3" xfId="14516"/>
    <cellStyle name="20% - Accent4 9 2 2 5" xfId="14517"/>
    <cellStyle name="20% - Accent4 9 2 2 5 2" xfId="14518"/>
    <cellStyle name="20% - Accent4 9 2 2 5 2 2" xfId="14519"/>
    <cellStyle name="20% - Accent4 9 2 2 5 3" xfId="14520"/>
    <cellStyle name="20% - Accent4 9 2 2 6" xfId="14521"/>
    <cellStyle name="20% - Accent4 9 2 2 6 2" xfId="14522"/>
    <cellStyle name="20% - Accent4 9 2 2 6 2 2" xfId="14523"/>
    <cellStyle name="20% - Accent4 9 2 2 6 3" xfId="14524"/>
    <cellStyle name="20% - Accent4 9 2 2 7" xfId="14525"/>
    <cellStyle name="20% - Accent4 9 2 2 7 2" xfId="14526"/>
    <cellStyle name="20% - Accent4 9 2 2 8" xfId="14527"/>
    <cellStyle name="20% - Accent4 9 2 3" xfId="14528"/>
    <cellStyle name="20% - Accent4 9 2 3 2" xfId="14529"/>
    <cellStyle name="20% - Accent4 9 2 3 2 2" xfId="14530"/>
    <cellStyle name="20% - Accent4 9 2 3 2 2 2" xfId="14531"/>
    <cellStyle name="20% - Accent4 9 2 3 2 2 2 2" xfId="14532"/>
    <cellStyle name="20% - Accent4 9 2 3 2 2 3" xfId="14533"/>
    <cellStyle name="20% - Accent4 9 2 3 2 3" xfId="14534"/>
    <cellStyle name="20% - Accent4 9 2 3 2 3 2" xfId="14535"/>
    <cellStyle name="20% - Accent4 9 2 3 2 3 2 2" xfId="14536"/>
    <cellStyle name="20% - Accent4 9 2 3 2 3 3" xfId="14537"/>
    <cellStyle name="20% - Accent4 9 2 3 2 4" xfId="14538"/>
    <cellStyle name="20% - Accent4 9 2 3 2 4 2" xfId="14539"/>
    <cellStyle name="20% - Accent4 9 2 3 2 5" xfId="14540"/>
    <cellStyle name="20% - Accent4 9 2 3 3" xfId="14541"/>
    <cellStyle name="20% - Accent4 9 2 3 3 2" xfId="14542"/>
    <cellStyle name="20% - Accent4 9 2 3 3 2 2" xfId="14543"/>
    <cellStyle name="20% - Accent4 9 2 3 3 3" xfId="14544"/>
    <cellStyle name="20% - Accent4 9 2 3 4" xfId="14545"/>
    <cellStyle name="20% - Accent4 9 2 3 4 2" xfId="14546"/>
    <cellStyle name="20% - Accent4 9 2 3 4 2 2" xfId="14547"/>
    <cellStyle name="20% - Accent4 9 2 3 4 3" xfId="14548"/>
    <cellStyle name="20% - Accent4 9 2 3 5" xfId="14549"/>
    <cellStyle name="20% - Accent4 9 2 3 5 2" xfId="14550"/>
    <cellStyle name="20% - Accent4 9 2 3 6" xfId="14551"/>
    <cellStyle name="20% - Accent4 9 2 4" xfId="14552"/>
    <cellStyle name="20% - Accent4 9 2 4 2" xfId="14553"/>
    <cellStyle name="20% - Accent4 9 2 4 2 2" xfId="14554"/>
    <cellStyle name="20% - Accent4 9 2 4 2 2 2" xfId="14555"/>
    <cellStyle name="20% - Accent4 9 2 4 2 3" xfId="14556"/>
    <cellStyle name="20% - Accent4 9 2 4 3" xfId="14557"/>
    <cellStyle name="20% - Accent4 9 2 4 3 2" xfId="14558"/>
    <cellStyle name="20% - Accent4 9 2 4 3 2 2" xfId="14559"/>
    <cellStyle name="20% - Accent4 9 2 4 3 3" xfId="14560"/>
    <cellStyle name="20% - Accent4 9 2 4 4" xfId="14561"/>
    <cellStyle name="20% - Accent4 9 2 4 4 2" xfId="14562"/>
    <cellStyle name="20% - Accent4 9 2 4 5" xfId="14563"/>
    <cellStyle name="20% - Accent4 9 2 5" xfId="14564"/>
    <cellStyle name="20% - Accent4 9 2 5 2" xfId="14565"/>
    <cellStyle name="20% - Accent4 9 2 5 2 2" xfId="14566"/>
    <cellStyle name="20% - Accent4 9 2 5 3" xfId="14567"/>
    <cellStyle name="20% - Accent4 9 2 6" xfId="14568"/>
    <cellStyle name="20% - Accent4 9 2 6 2" xfId="14569"/>
    <cellStyle name="20% - Accent4 9 2 6 2 2" xfId="14570"/>
    <cellStyle name="20% - Accent4 9 2 6 3" xfId="14571"/>
    <cellStyle name="20% - Accent4 9 2 7" xfId="14572"/>
    <cellStyle name="20% - Accent4 9 2 7 2" xfId="14573"/>
    <cellStyle name="20% - Accent4 9 2 7 2 2" xfId="14574"/>
    <cellStyle name="20% - Accent4 9 2 7 3" xfId="14575"/>
    <cellStyle name="20% - Accent4 9 2 8" xfId="14576"/>
    <cellStyle name="20% - Accent4 9 2 8 2" xfId="14577"/>
    <cellStyle name="20% - Accent4 9 2 9" xfId="14578"/>
    <cellStyle name="20% - Accent4 9 3" xfId="14579"/>
    <cellStyle name="20% - Accent4 9 3 2" xfId="14580"/>
    <cellStyle name="20% - Accent4 9 3 2 2" xfId="14581"/>
    <cellStyle name="20% - Accent4 9 3 2 2 2" xfId="14582"/>
    <cellStyle name="20% - Accent4 9 3 2 2 2 2" xfId="14583"/>
    <cellStyle name="20% - Accent4 9 3 2 2 2 2 2" xfId="14584"/>
    <cellStyle name="20% - Accent4 9 3 2 2 2 3" xfId="14585"/>
    <cellStyle name="20% - Accent4 9 3 2 2 3" xfId="14586"/>
    <cellStyle name="20% - Accent4 9 3 2 2 3 2" xfId="14587"/>
    <cellStyle name="20% - Accent4 9 3 2 2 3 2 2" xfId="14588"/>
    <cellStyle name="20% - Accent4 9 3 2 2 3 3" xfId="14589"/>
    <cellStyle name="20% - Accent4 9 3 2 2 4" xfId="14590"/>
    <cellStyle name="20% - Accent4 9 3 2 2 4 2" xfId="14591"/>
    <cellStyle name="20% - Accent4 9 3 2 2 5" xfId="14592"/>
    <cellStyle name="20% - Accent4 9 3 2 3" xfId="14593"/>
    <cellStyle name="20% - Accent4 9 3 2 3 2" xfId="14594"/>
    <cellStyle name="20% - Accent4 9 3 2 3 2 2" xfId="14595"/>
    <cellStyle name="20% - Accent4 9 3 2 3 3" xfId="14596"/>
    <cellStyle name="20% - Accent4 9 3 2 4" xfId="14597"/>
    <cellStyle name="20% - Accent4 9 3 2 4 2" xfId="14598"/>
    <cellStyle name="20% - Accent4 9 3 2 4 2 2" xfId="14599"/>
    <cellStyle name="20% - Accent4 9 3 2 4 3" xfId="14600"/>
    <cellStyle name="20% - Accent4 9 3 2 5" xfId="14601"/>
    <cellStyle name="20% - Accent4 9 3 2 5 2" xfId="14602"/>
    <cellStyle name="20% - Accent4 9 3 2 6" xfId="14603"/>
    <cellStyle name="20% - Accent4 9 3 3" xfId="14604"/>
    <cellStyle name="20% - Accent4 9 3 3 2" xfId="14605"/>
    <cellStyle name="20% - Accent4 9 3 3 2 2" xfId="14606"/>
    <cellStyle name="20% - Accent4 9 3 3 2 2 2" xfId="14607"/>
    <cellStyle name="20% - Accent4 9 3 3 2 3" xfId="14608"/>
    <cellStyle name="20% - Accent4 9 3 3 3" xfId="14609"/>
    <cellStyle name="20% - Accent4 9 3 3 3 2" xfId="14610"/>
    <cellStyle name="20% - Accent4 9 3 3 3 2 2" xfId="14611"/>
    <cellStyle name="20% - Accent4 9 3 3 3 3" xfId="14612"/>
    <cellStyle name="20% - Accent4 9 3 3 4" xfId="14613"/>
    <cellStyle name="20% - Accent4 9 3 3 4 2" xfId="14614"/>
    <cellStyle name="20% - Accent4 9 3 3 5" xfId="14615"/>
    <cellStyle name="20% - Accent4 9 3 4" xfId="14616"/>
    <cellStyle name="20% - Accent4 9 3 4 2" xfId="14617"/>
    <cellStyle name="20% - Accent4 9 3 4 2 2" xfId="14618"/>
    <cellStyle name="20% - Accent4 9 3 4 3" xfId="14619"/>
    <cellStyle name="20% - Accent4 9 3 5" xfId="14620"/>
    <cellStyle name="20% - Accent4 9 3 5 2" xfId="14621"/>
    <cellStyle name="20% - Accent4 9 3 5 2 2" xfId="14622"/>
    <cellStyle name="20% - Accent4 9 3 5 3" xfId="14623"/>
    <cellStyle name="20% - Accent4 9 3 6" xfId="14624"/>
    <cellStyle name="20% - Accent4 9 3 6 2" xfId="14625"/>
    <cellStyle name="20% - Accent4 9 3 6 2 2" xfId="14626"/>
    <cellStyle name="20% - Accent4 9 3 6 3" xfId="14627"/>
    <cellStyle name="20% - Accent4 9 3 7" xfId="14628"/>
    <cellStyle name="20% - Accent4 9 3 7 2" xfId="14629"/>
    <cellStyle name="20% - Accent4 9 3 8" xfId="14630"/>
    <cellStyle name="20% - Accent4 9 4" xfId="14631"/>
    <cellStyle name="20% - Accent4 9 4 2" xfId="14632"/>
    <cellStyle name="20% - Accent4 9 4 2 2" xfId="14633"/>
    <cellStyle name="20% - Accent4 9 4 2 2 2" xfId="14634"/>
    <cellStyle name="20% - Accent4 9 4 2 2 2 2" xfId="14635"/>
    <cellStyle name="20% - Accent4 9 4 2 2 3" xfId="14636"/>
    <cellStyle name="20% - Accent4 9 4 2 3" xfId="14637"/>
    <cellStyle name="20% - Accent4 9 4 2 3 2" xfId="14638"/>
    <cellStyle name="20% - Accent4 9 4 2 3 2 2" xfId="14639"/>
    <cellStyle name="20% - Accent4 9 4 2 3 3" xfId="14640"/>
    <cellStyle name="20% - Accent4 9 4 2 4" xfId="14641"/>
    <cellStyle name="20% - Accent4 9 4 2 4 2" xfId="14642"/>
    <cellStyle name="20% - Accent4 9 4 2 5" xfId="14643"/>
    <cellStyle name="20% - Accent4 9 4 3" xfId="14644"/>
    <cellStyle name="20% - Accent4 9 4 3 2" xfId="14645"/>
    <cellStyle name="20% - Accent4 9 4 3 2 2" xfId="14646"/>
    <cellStyle name="20% - Accent4 9 4 3 3" xfId="14647"/>
    <cellStyle name="20% - Accent4 9 4 4" xfId="14648"/>
    <cellStyle name="20% - Accent4 9 4 4 2" xfId="14649"/>
    <cellStyle name="20% - Accent4 9 4 4 2 2" xfId="14650"/>
    <cellStyle name="20% - Accent4 9 4 4 3" xfId="14651"/>
    <cellStyle name="20% - Accent4 9 4 5" xfId="14652"/>
    <cellStyle name="20% - Accent4 9 4 5 2" xfId="14653"/>
    <cellStyle name="20% - Accent4 9 4 6" xfId="14654"/>
    <cellStyle name="20% - Accent4 9 5" xfId="14655"/>
    <cellStyle name="20% - Accent4 9 5 2" xfId="14656"/>
    <cellStyle name="20% - Accent4 9 5 2 2" xfId="14657"/>
    <cellStyle name="20% - Accent4 9 5 2 2 2" xfId="14658"/>
    <cellStyle name="20% - Accent4 9 5 2 3" xfId="14659"/>
    <cellStyle name="20% - Accent4 9 5 3" xfId="14660"/>
    <cellStyle name="20% - Accent4 9 5 3 2" xfId="14661"/>
    <cellStyle name="20% - Accent4 9 5 3 2 2" xfId="14662"/>
    <cellStyle name="20% - Accent4 9 5 3 3" xfId="14663"/>
    <cellStyle name="20% - Accent4 9 5 4" xfId="14664"/>
    <cellStyle name="20% - Accent4 9 5 4 2" xfId="14665"/>
    <cellStyle name="20% - Accent4 9 5 5" xfId="14666"/>
    <cellStyle name="20% - Accent4 9 6" xfId="14667"/>
    <cellStyle name="20% - Accent4 9 6 2" xfId="14668"/>
    <cellStyle name="20% - Accent4 9 6 2 2" xfId="14669"/>
    <cellStyle name="20% - Accent4 9 6 3" xfId="14670"/>
    <cellStyle name="20% - Accent4 9 7" xfId="14671"/>
    <cellStyle name="20% - Accent4 9 7 2" xfId="14672"/>
    <cellStyle name="20% - Accent4 9 7 2 2" xfId="14673"/>
    <cellStyle name="20% - Accent4 9 7 3" xfId="14674"/>
    <cellStyle name="20% - Accent4 9 8" xfId="14675"/>
    <cellStyle name="20% - Accent4 9 8 2" xfId="14676"/>
    <cellStyle name="20% - Accent4 9 8 2 2" xfId="14677"/>
    <cellStyle name="20% - Accent4 9 8 3" xfId="14678"/>
    <cellStyle name="20% - Accent4 9 9" xfId="14679"/>
    <cellStyle name="20% - Accent4 9 9 2" xfId="14680"/>
    <cellStyle name="20% - Accent4 90" xfId="14681"/>
    <cellStyle name="20% - Accent4 90 2" xfId="14682"/>
    <cellStyle name="20% - Accent4 91" xfId="14683"/>
    <cellStyle name="20% - Accent4 91 2" xfId="14684"/>
    <cellStyle name="20% - Accent4 92" xfId="14685"/>
    <cellStyle name="20% - Accent4 92 2" xfId="14686"/>
    <cellStyle name="20% - Accent4 93" xfId="14687"/>
    <cellStyle name="20% - Accent4 94" xfId="14688"/>
    <cellStyle name="20% - Accent4 95" xfId="14689"/>
    <cellStyle name="20% - Accent4 96" xfId="14690"/>
    <cellStyle name="20% - Accent4 97" xfId="14691"/>
    <cellStyle name="20% - Accent4 98" xfId="14692"/>
    <cellStyle name="20% - Accent4 99" xfId="14693"/>
    <cellStyle name="20% - Accent5" xfId="40" builtinId="46" customBuiltin="1"/>
    <cellStyle name="20% - Accent5 10" xfId="14694"/>
    <cellStyle name="20% - Accent5 10 10" xfId="14695"/>
    <cellStyle name="20% - Accent5 10 2" xfId="14696"/>
    <cellStyle name="20% - Accent5 10 2 2" xfId="14697"/>
    <cellStyle name="20% - Accent5 10 2 2 2" xfId="14698"/>
    <cellStyle name="20% - Accent5 10 2 2 2 2" xfId="14699"/>
    <cellStyle name="20% - Accent5 10 2 2 2 2 2" xfId="14700"/>
    <cellStyle name="20% - Accent5 10 2 2 2 2 2 2" xfId="14701"/>
    <cellStyle name="20% - Accent5 10 2 2 2 2 2 2 2" xfId="14702"/>
    <cellStyle name="20% - Accent5 10 2 2 2 2 2 3" xfId="14703"/>
    <cellStyle name="20% - Accent5 10 2 2 2 2 3" xfId="14704"/>
    <cellStyle name="20% - Accent5 10 2 2 2 2 3 2" xfId="14705"/>
    <cellStyle name="20% - Accent5 10 2 2 2 2 3 2 2" xfId="14706"/>
    <cellStyle name="20% - Accent5 10 2 2 2 2 3 3" xfId="14707"/>
    <cellStyle name="20% - Accent5 10 2 2 2 2 4" xfId="14708"/>
    <cellStyle name="20% - Accent5 10 2 2 2 2 4 2" xfId="14709"/>
    <cellStyle name="20% - Accent5 10 2 2 2 2 5" xfId="14710"/>
    <cellStyle name="20% - Accent5 10 2 2 2 3" xfId="14711"/>
    <cellStyle name="20% - Accent5 10 2 2 2 3 2" xfId="14712"/>
    <cellStyle name="20% - Accent5 10 2 2 2 3 2 2" xfId="14713"/>
    <cellStyle name="20% - Accent5 10 2 2 2 3 3" xfId="14714"/>
    <cellStyle name="20% - Accent5 10 2 2 2 4" xfId="14715"/>
    <cellStyle name="20% - Accent5 10 2 2 2 4 2" xfId="14716"/>
    <cellStyle name="20% - Accent5 10 2 2 2 4 2 2" xfId="14717"/>
    <cellStyle name="20% - Accent5 10 2 2 2 4 3" xfId="14718"/>
    <cellStyle name="20% - Accent5 10 2 2 2 5" xfId="14719"/>
    <cellStyle name="20% - Accent5 10 2 2 2 5 2" xfId="14720"/>
    <cellStyle name="20% - Accent5 10 2 2 2 6" xfId="14721"/>
    <cellStyle name="20% - Accent5 10 2 2 3" xfId="14722"/>
    <cellStyle name="20% - Accent5 10 2 2 3 2" xfId="14723"/>
    <cellStyle name="20% - Accent5 10 2 2 3 2 2" xfId="14724"/>
    <cellStyle name="20% - Accent5 10 2 2 3 2 2 2" xfId="14725"/>
    <cellStyle name="20% - Accent5 10 2 2 3 2 3" xfId="14726"/>
    <cellStyle name="20% - Accent5 10 2 2 3 3" xfId="14727"/>
    <cellStyle name="20% - Accent5 10 2 2 3 3 2" xfId="14728"/>
    <cellStyle name="20% - Accent5 10 2 2 3 3 2 2" xfId="14729"/>
    <cellStyle name="20% - Accent5 10 2 2 3 3 3" xfId="14730"/>
    <cellStyle name="20% - Accent5 10 2 2 3 4" xfId="14731"/>
    <cellStyle name="20% - Accent5 10 2 2 3 4 2" xfId="14732"/>
    <cellStyle name="20% - Accent5 10 2 2 3 5" xfId="14733"/>
    <cellStyle name="20% - Accent5 10 2 2 4" xfId="14734"/>
    <cellStyle name="20% - Accent5 10 2 2 4 2" xfId="14735"/>
    <cellStyle name="20% - Accent5 10 2 2 4 2 2" xfId="14736"/>
    <cellStyle name="20% - Accent5 10 2 2 4 3" xfId="14737"/>
    <cellStyle name="20% - Accent5 10 2 2 5" xfId="14738"/>
    <cellStyle name="20% - Accent5 10 2 2 5 2" xfId="14739"/>
    <cellStyle name="20% - Accent5 10 2 2 5 2 2" xfId="14740"/>
    <cellStyle name="20% - Accent5 10 2 2 5 3" xfId="14741"/>
    <cellStyle name="20% - Accent5 10 2 2 6" xfId="14742"/>
    <cellStyle name="20% - Accent5 10 2 2 6 2" xfId="14743"/>
    <cellStyle name="20% - Accent5 10 2 2 6 2 2" xfId="14744"/>
    <cellStyle name="20% - Accent5 10 2 2 6 3" xfId="14745"/>
    <cellStyle name="20% - Accent5 10 2 2 7" xfId="14746"/>
    <cellStyle name="20% - Accent5 10 2 2 7 2" xfId="14747"/>
    <cellStyle name="20% - Accent5 10 2 2 8" xfId="14748"/>
    <cellStyle name="20% - Accent5 10 2 3" xfId="14749"/>
    <cellStyle name="20% - Accent5 10 2 3 2" xfId="14750"/>
    <cellStyle name="20% - Accent5 10 2 3 2 2" xfId="14751"/>
    <cellStyle name="20% - Accent5 10 2 3 2 2 2" xfId="14752"/>
    <cellStyle name="20% - Accent5 10 2 3 2 2 2 2" xfId="14753"/>
    <cellStyle name="20% - Accent5 10 2 3 2 2 3" xfId="14754"/>
    <cellStyle name="20% - Accent5 10 2 3 2 3" xfId="14755"/>
    <cellStyle name="20% - Accent5 10 2 3 2 3 2" xfId="14756"/>
    <cellStyle name="20% - Accent5 10 2 3 2 3 2 2" xfId="14757"/>
    <cellStyle name="20% - Accent5 10 2 3 2 3 3" xfId="14758"/>
    <cellStyle name="20% - Accent5 10 2 3 2 4" xfId="14759"/>
    <cellStyle name="20% - Accent5 10 2 3 2 4 2" xfId="14760"/>
    <cellStyle name="20% - Accent5 10 2 3 2 5" xfId="14761"/>
    <cellStyle name="20% - Accent5 10 2 3 3" xfId="14762"/>
    <cellStyle name="20% - Accent5 10 2 3 3 2" xfId="14763"/>
    <cellStyle name="20% - Accent5 10 2 3 3 2 2" xfId="14764"/>
    <cellStyle name="20% - Accent5 10 2 3 3 3" xfId="14765"/>
    <cellStyle name="20% - Accent5 10 2 3 4" xfId="14766"/>
    <cellStyle name="20% - Accent5 10 2 3 4 2" xfId="14767"/>
    <cellStyle name="20% - Accent5 10 2 3 4 2 2" xfId="14768"/>
    <cellStyle name="20% - Accent5 10 2 3 4 3" xfId="14769"/>
    <cellStyle name="20% - Accent5 10 2 3 5" xfId="14770"/>
    <cellStyle name="20% - Accent5 10 2 3 5 2" xfId="14771"/>
    <cellStyle name="20% - Accent5 10 2 3 6" xfId="14772"/>
    <cellStyle name="20% - Accent5 10 2 4" xfId="14773"/>
    <cellStyle name="20% - Accent5 10 2 4 2" xfId="14774"/>
    <cellStyle name="20% - Accent5 10 2 4 2 2" xfId="14775"/>
    <cellStyle name="20% - Accent5 10 2 4 2 2 2" xfId="14776"/>
    <cellStyle name="20% - Accent5 10 2 4 2 3" xfId="14777"/>
    <cellStyle name="20% - Accent5 10 2 4 3" xfId="14778"/>
    <cellStyle name="20% - Accent5 10 2 4 3 2" xfId="14779"/>
    <cellStyle name="20% - Accent5 10 2 4 3 2 2" xfId="14780"/>
    <cellStyle name="20% - Accent5 10 2 4 3 3" xfId="14781"/>
    <cellStyle name="20% - Accent5 10 2 4 4" xfId="14782"/>
    <cellStyle name="20% - Accent5 10 2 4 4 2" xfId="14783"/>
    <cellStyle name="20% - Accent5 10 2 4 5" xfId="14784"/>
    <cellStyle name="20% - Accent5 10 2 5" xfId="14785"/>
    <cellStyle name="20% - Accent5 10 2 5 2" xfId="14786"/>
    <cellStyle name="20% - Accent5 10 2 5 2 2" xfId="14787"/>
    <cellStyle name="20% - Accent5 10 2 5 3" xfId="14788"/>
    <cellStyle name="20% - Accent5 10 2 6" xfId="14789"/>
    <cellStyle name="20% - Accent5 10 2 6 2" xfId="14790"/>
    <cellStyle name="20% - Accent5 10 2 6 2 2" xfId="14791"/>
    <cellStyle name="20% - Accent5 10 2 6 3" xfId="14792"/>
    <cellStyle name="20% - Accent5 10 2 7" xfId="14793"/>
    <cellStyle name="20% - Accent5 10 2 7 2" xfId="14794"/>
    <cellStyle name="20% - Accent5 10 2 7 2 2" xfId="14795"/>
    <cellStyle name="20% - Accent5 10 2 7 3" xfId="14796"/>
    <cellStyle name="20% - Accent5 10 2 8" xfId="14797"/>
    <cellStyle name="20% - Accent5 10 2 8 2" xfId="14798"/>
    <cellStyle name="20% - Accent5 10 2 9" xfId="14799"/>
    <cellStyle name="20% - Accent5 10 3" xfId="14800"/>
    <cellStyle name="20% - Accent5 10 3 2" xfId="14801"/>
    <cellStyle name="20% - Accent5 10 3 2 2" xfId="14802"/>
    <cellStyle name="20% - Accent5 10 3 2 2 2" xfId="14803"/>
    <cellStyle name="20% - Accent5 10 3 2 2 2 2" xfId="14804"/>
    <cellStyle name="20% - Accent5 10 3 2 2 2 2 2" xfId="14805"/>
    <cellStyle name="20% - Accent5 10 3 2 2 2 3" xfId="14806"/>
    <cellStyle name="20% - Accent5 10 3 2 2 3" xfId="14807"/>
    <cellStyle name="20% - Accent5 10 3 2 2 3 2" xfId="14808"/>
    <cellStyle name="20% - Accent5 10 3 2 2 3 2 2" xfId="14809"/>
    <cellStyle name="20% - Accent5 10 3 2 2 3 3" xfId="14810"/>
    <cellStyle name="20% - Accent5 10 3 2 2 4" xfId="14811"/>
    <cellStyle name="20% - Accent5 10 3 2 2 4 2" xfId="14812"/>
    <cellStyle name="20% - Accent5 10 3 2 2 5" xfId="14813"/>
    <cellStyle name="20% - Accent5 10 3 2 3" xfId="14814"/>
    <cellStyle name="20% - Accent5 10 3 2 3 2" xfId="14815"/>
    <cellStyle name="20% - Accent5 10 3 2 3 2 2" xfId="14816"/>
    <cellStyle name="20% - Accent5 10 3 2 3 3" xfId="14817"/>
    <cellStyle name="20% - Accent5 10 3 2 4" xfId="14818"/>
    <cellStyle name="20% - Accent5 10 3 2 4 2" xfId="14819"/>
    <cellStyle name="20% - Accent5 10 3 2 4 2 2" xfId="14820"/>
    <cellStyle name="20% - Accent5 10 3 2 4 3" xfId="14821"/>
    <cellStyle name="20% - Accent5 10 3 2 5" xfId="14822"/>
    <cellStyle name="20% - Accent5 10 3 2 5 2" xfId="14823"/>
    <cellStyle name="20% - Accent5 10 3 2 6" xfId="14824"/>
    <cellStyle name="20% - Accent5 10 3 3" xfId="14825"/>
    <cellStyle name="20% - Accent5 10 3 3 2" xfId="14826"/>
    <cellStyle name="20% - Accent5 10 3 3 2 2" xfId="14827"/>
    <cellStyle name="20% - Accent5 10 3 3 2 2 2" xfId="14828"/>
    <cellStyle name="20% - Accent5 10 3 3 2 3" xfId="14829"/>
    <cellStyle name="20% - Accent5 10 3 3 3" xfId="14830"/>
    <cellStyle name="20% - Accent5 10 3 3 3 2" xfId="14831"/>
    <cellStyle name="20% - Accent5 10 3 3 3 2 2" xfId="14832"/>
    <cellStyle name="20% - Accent5 10 3 3 3 3" xfId="14833"/>
    <cellStyle name="20% - Accent5 10 3 3 4" xfId="14834"/>
    <cellStyle name="20% - Accent5 10 3 3 4 2" xfId="14835"/>
    <cellStyle name="20% - Accent5 10 3 3 5" xfId="14836"/>
    <cellStyle name="20% - Accent5 10 3 4" xfId="14837"/>
    <cellStyle name="20% - Accent5 10 3 4 2" xfId="14838"/>
    <cellStyle name="20% - Accent5 10 3 4 2 2" xfId="14839"/>
    <cellStyle name="20% - Accent5 10 3 4 3" xfId="14840"/>
    <cellStyle name="20% - Accent5 10 3 5" xfId="14841"/>
    <cellStyle name="20% - Accent5 10 3 5 2" xfId="14842"/>
    <cellStyle name="20% - Accent5 10 3 5 2 2" xfId="14843"/>
    <cellStyle name="20% - Accent5 10 3 5 3" xfId="14844"/>
    <cellStyle name="20% - Accent5 10 3 6" xfId="14845"/>
    <cellStyle name="20% - Accent5 10 3 6 2" xfId="14846"/>
    <cellStyle name="20% - Accent5 10 3 6 2 2" xfId="14847"/>
    <cellStyle name="20% - Accent5 10 3 6 3" xfId="14848"/>
    <cellStyle name="20% - Accent5 10 3 7" xfId="14849"/>
    <cellStyle name="20% - Accent5 10 3 7 2" xfId="14850"/>
    <cellStyle name="20% - Accent5 10 3 8" xfId="14851"/>
    <cellStyle name="20% - Accent5 10 4" xfId="14852"/>
    <cellStyle name="20% - Accent5 10 4 2" xfId="14853"/>
    <cellStyle name="20% - Accent5 10 4 2 2" xfId="14854"/>
    <cellStyle name="20% - Accent5 10 4 2 2 2" xfId="14855"/>
    <cellStyle name="20% - Accent5 10 4 2 2 2 2" xfId="14856"/>
    <cellStyle name="20% - Accent5 10 4 2 2 3" xfId="14857"/>
    <cellStyle name="20% - Accent5 10 4 2 3" xfId="14858"/>
    <cellStyle name="20% - Accent5 10 4 2 3 2" xfId="14859"/>
    <cellStyle name="20% - Accent5 10 4 2 3 2 2" xfId="14860"/>
    <cellStyle name="20% - Accent5 10 4 2 3 3" xfId="14861"/>
    <cellStyle name="20% - Accent5 10 4 2 4" xfId="14862"/>
    <cellStyle name="20% - Accent5 10 4 2 4 2" xfId="14863"/>
    <cellStyle name="20% - Accent5 10 4 2 5" xfId="14864"/>
    <cellStyle name="20% - Accent5 10 4 3" xfId="14865"/>
    <cellStyle name="20% - Accent5 10 4 3 2" xfId="14866"/>
    <cellStyle name="20% - Accent5 10 4 3 2 2" xfId="14867"/>
    <cellStyle name="20% - Accent5 10 4 3 3" xfId="14868"/>
    <cellStyle name="20% - Accent5 10 4 4" xfId="14869"/>
    <cellStyle name="20% - Accent5 10 4 4 2" xfId="14870"/>
    <cellStyle name="20% - Accent5 10 4 4 2 2" xfId="14871"/>
    <cellStyle name="20% - Accent5 10 4 4 3" xfId="14872"/>
    <cellStyle name="20% - Accent5 10 4 5" xfId="14873"/>
    <cellStyle name="20% - Accent5 10 4 5 2" xfId="14874"/>
    <cellStyle name="20% - Accent5 10 4 6" xfId="14875"/>
    <cellStyle name="20% - Accent5 10 5" xfId="14876"/>
    <cellStyle name="20% - Accent5 10 5 2" xfId="14877"/>
    <cellStyle name="20% - Accent5 10 5 2 2" xfId="14878"/>
    <cellStyle name="20% - Accent5 10 5 2 2 2" xfId="14879"/>
    <cellStyle name="20% - Accent5 10 5 2 3" xfId="14880"/>
    <cellStyle name="20% - Accent5 10 5 3" xfId="14881"/>
    <cellStyle name="20% - Accent5 10 5 3 2" xfId="14882"/>
    <cellStyle name="20% - Accent5 10 5 3 2 2" xfId="14883"/>
    <cellStyle name="20% - Accent5 10 5 3 3" xfId="14884"/>
    <cellStyle name="20% - Accent5 10 5 4" xfId="14885"/>
    <cellStyle name="20% - Accent5 10 5 4 2" xfId="14886"/>
    <cellStyle name="20% - Accent5 10 5 5" xfId="14887"/>
    <cellStyle name="20% - Accent5 10 6" xfId="14888"/>
    <cellStyle name="20% - Accent5 10 6 2" xfId="14889"/>
    <cellStyle name="20% - Accent5 10 6 2 2" xfId="14890"/>
    <cellStyle name="20% - Accent5 10 6 3" xfId="14891"/>
    <cellStyle name="20% - Accent5 10 7" xfId="14892"/>
    <cellStyle name="20% - Accent5 10 7 2" xfId="14893"/>
    <cellStyle name="20% - Accent5 10 7 2 2" xfId="14894"/>
    <cellStyle name="20% - Accent5 10 7 3" xfId="14895"/>
    <cellStyle name="20% - Accent5 10 8" xfId="14896"/>
    <cellStyle name="20% - Accent5 10 8 2" xfId="14897"/>
    <cellStyle name="20% - Accent5 10 8 2 2" xfId="14898"/>
    <cellStyle name="20% - Accent5 10 8 3" xfId="14899"/>
    <cellStyle name="20% - Accent5 10 9" xfId="14900"/>
    <cellStyle name="20% - Accent5 10 9 2" xfId="14901"/>
    <cellStyle name="20% - Accent5 100" xfId="14902"/>
    <cellStyle name="20% - Accent5 101" xfId="14903"/>
    <cellStyle name="20% - Accent5 102" xfId="14904"/>
    <cellStyle name="20% - Accent5 103" xfId="14905"/>
    <cellStyle name="20% - Accent5 104" xfId="14906"/>
    <cellStyle name="20% - Accent5 105" xfId="14907"/>
    <cellStyle name="20% - Accent5 106" xfId="14908"/>
    <cellStyle name="20% - Accent5 107" xfId="14909"/>
    <cellStyle name="20% - Accent5 108" xfId="14910"/>
    <cellStyle name="20% - Accent5 109" xfId="14911"/>
    <cellStyle name="20% - Accent5 11" xfId="14912"/>
    <cellStyle name="20% - Accent5 11 10" xfId="14913"/>
    <cellStyle name="20% - Accent5 11 2" xfId="14914"/>
    <cellStyle name="20% - Accent5 11 2 2" xfId="14915"/>
    <cellStyle name="20% - Accent5 11 2 2 2" xfId="14916"/>
    <cellStyle name="20% - Accent5 11 2 2 2 2" xfId="14917"/>
    <cellStyle name="20% - Accent5 11 2 2 2 2 2" xfId="14918"/>
    <cellStyle name="20% - Accent5 11 2 2 2 2 2 2" xfId="14919"/>
    <cellStyle name="20% - Accent5 11 2 2 2 2 2 2 2" xfId="14920"/>
    <cellStyle name="20% - Accent5 11 2 2 2 2 2 3" xfId="14921"/>
    <cellStyle name="20% - Accent5 11 2 2 2 2 3" xfId="14922"/>
    <cellStyle name="20% - Accent5 11 2 2 2 2 3 2" xfId="14923"/>
    <cellStyle name="20% - Accent5 11 2 2 2 2 3 2 2" xfId="14924"/>
    <cellStyle name="20% - Accent5 11 2 2 2 2 3 3" xfId="14925"/>
    <cellStyle name="20% - Accent5 11 2 2 2 2 4" xfId="14926"/>
    <cellStyle name="20% - Accent5 11 2 2 2 2 4 2" xfId="14927"/>
    <cellStyle name="20% - Accent5 11 2 2 2 2 5" xfId="14928"/>
    <cellStyle name="20% - Accent5 11 2 2 2 3" xfId="14929"/>
    <cellStyle name="20% - Accent5 11 2 2 2 3 2" xfId="14930"/>
    <cellStyle name="20% - Accent5 11 2 2 2 3 2 2" xfId="14931"/>
    <cellStyle name="20% - Accent5 11 2 2 2 3 3" xfId="14932"/>
    <cellStyle name="20% - Accent5 11 2 2 2 4" xfId="14933"/>
    <cellStyle name="20% - Accent5 11 2 2 2 4 2" xfId="14934"/>
    <cellStyle name="20% - Accent5 11 2 2 2 4 2 2" xfId="14935"/>
    <cellStyle name="20% - Accent5 11 2 2 2 4 3" xfId="14936"/>
    <cellStyle name="20% - Accent5 11 2 2 2 5" xfId="14937"/>
    <cellStyle name="20% - Accent5 11 2 2 2 5 2" xfId="14938"/>
    <cellStyle name="20% - Accent5 11 2 2 2 6" xfId="14939"/>
    <cellStyle name="20% - Accent5 11 2 2 3" xfId="14940"/>
    <cellStyle name="20% - Accent5 11 2 2 3 2" xfId="14941"/>
    <cellStyle name="20% - Accent5 11 2 2 3 2 2" xfId="14942"/>
    <cellStyle name="20% - Accent5 11 2 2 3 2 2 2" xfId="14943"/>
    <cellStyle name="20% - Accent5 11 2 2 3 2 3" xfId="14944"/>
    <cellStyle name="20% - Accent5 11 2 2 3 3" xfId="14945"/>
    <cellStyle name="20% - Accent5 11 2 2 3 3 2" xfId="14946"/>
    <cellStyle name="20% - Accent5 11 2 2 3 3 2 2" xfId="14947"/>
    <cellStyle name="20% - Accent5 11 2 2 3 3 3" xfId="14948"/>
    <cellStyle name="20% - Accent5 11 2 2 3 4" xfId="14949"/>
    <cellStyle name="20% - Accent5 11 2 2 3 4 2" xfId="14950"/>
    <cellStyle name="20% - Accent5 11 2 2 3 5" xfId="14951"/>
    <cellStyle name="20% - Accent5 11 2 2 4" xfId="14952"/>
    <cellStyle name="20% - Accent5 11 2 2 4 2" xfId="14953"/>
    <cellStyle name="20% - Accent5 11 2 2 4 2 2" xfId="14954"/>
    <cellStyle name="20% - Accent5 11 2 2 4 3" xfId="14955"/>
    <cellStyle name="20% - Accent5 11 2 2 5" xfId="14956"/>
    <cellStyle name="20% - Accent5 11 2 2 5 2" xfId="14957"/>
    <cellStyle name="20% - Accent5 11 2 2 5 2 2" xfId="14958"/>
    <cellStyle name="20% - Accent5 11 2 2 5 3" xfId="14959"/>
    <cellStyle name="20% - Accent5 11 2 2 6" xfId="14960"/>
    <cellStyle name="20% - Accent5 11 2 2 6 2" xfId="14961"/>
    <cellStyle name="20% - Accent5 11 2 2 6 2 2" xfId="14962"/>
    <cellStyle name="20% - Accent5 11 2 2 6 3" xfId="14963"/>
    <cellStyle name="20% - Accent5 11 2 2 7" xfId="14964"/>
    <cellStyle name="20% - Accent5 11 2 2 7 2" xfId="14965"/>
    <cellStyle name="20% - Accent5 11 2 2 8" xfId="14966"/>
    <cellStyle name="20% - Accent5 11 2 3" xfId="14967"/>
    <cellStyle name="20% - Accent5 11 2 3 2" xfId="14968"/>
    <cellStyle name="20% - Accent5 11 2 3 2 2" xfId="14969"/>
    <cellStyle name="20% - Accent5 11 2 3 2 2 2" xfId="14970"/>
    <cellStyle name="20% - Accent5 11 2 3 2 2 2 2" xfId="14971"/>
    <cellStyle name="20% - Accent5 11 2 3 2 2 3" xfId="14972"/>
    <cellStyle name="20% - Accent5 11 2 3 2 3" xfId="14973"/>
    <cellStyle name="20% - Accent5 11 2 3 2 3 2" xfId="14974"/>
    <cellStyle name="20% - Accent5 11 2 3 2 3 2 2" xfId="14975"/>
    <cellStyle name="20% - Accent5 11 2 3 2 3 3" xfId="14976"/>
    <cellStyle name="20% - Accent5 11 2 3 2 4" xfId="14977"/>
    <cellStyle name="20% - Accent5 11 2 3 2 4 2" xfId="14978"/>
    <cellStyle name="20% - Accent5 11 2 3 2 5" xfId="14979"/>
    <cellStyle name="20% - Accent5 11 2 3 3" xfId="14980"/>
    <cellStyle name="20% - Accent5 11 2 3 3 2" xfId="14981"/>
    <cellStyle name="20% - Accent5 11 2 3 3 2 2" xfId="14982"/>
    <cellStyle name="20% - Accent5 11 2 3 3 3" xfId="14983"/>
    <cellStyle name="20% - Accent5 11 2 3 4" xfId="14984"/>
    <cellStyle name="20% - Accent5 11 2 3 4 2" xfId="14985"/>
    <cellStyle name="20% - Accent5 11 2 3 4 2 2" xfId="14986"/>
    <cellStyle name="20% - Accent5 11 2 3 4 3" xfId="14987"/>
    <cellStyle name="20% - Accent5 11 2 3 5" xfId="14988"/>
    <cellStyle name="20% - Accent5 11 2 3 5 2" xfId="14989"/>
    <cellStyle name="20% - Accent5 11 2 3 6" xfId="14990"/>
    <cellStyle name="20% - Accent5 11 2 4" xfId="14991"/>
    <cellStyle name="20% - Accent5 11 2 4 2" xfId="14992"/>
    <cellStyle name="20% - Accent5 11 2 4 2 2" xfId="14993"/>
    <cellStyle name="20% - Accent5 11 2 4 2 2 2" xfId="14994"/>
    <cellStyle name="20% - Accent5 11 2 4 2 3" xfId="14995"/>
    <cellStyle name="20% - Accent5 11 2 4 3" xfId="14996"/>
    <cellStyle name="20% - Accent5 11 2 4 3 2" xfId="14997"/>
    <cellStyle name="20% - Accent5 11 2 4 3 2 2" xfId="14998"/>
    <cellStyle name="20% - Accent5 11 2 4 3 3" xfId="14999"/>
    <cellStyle name="20% - Accent5 11 2 4 4" xfId="15000"/>
    <cellStyle name="20% - Accent5 11 2 4 4 2" xfId="15001"/>
    <cellStyle name="20% - Accent5 11 2 4 5" xfId="15002"/>
    <cellStyle name="20% - Accent5 11 2 5" xfId="15003"/>
    <cellStyle name="20% - Accent5 11 2 5 2" xfId="15004"/>
    <cellStyle name="20% - Accent5 11 2 5 2 2" xfId="15005"/>
    <cellStyle name="20% - Accent5 11 2 5 3" xfId="15006"/>
    <cellStyle name="20% - Accent5 11 2 6" xfId="15007"/>
    <cellStyle name="20% - Accent5 11 2 6 2" xfId="15008"/>
    <cellStyle name="20% - Accent5 11 2 6 2 2" xfId="15009"/>
    <cellStyle name="20% - Accent5 11 2 6 3" xfId="15010"/>
    <cellStyle name="20% - Accent5 11 2 7" xfId="15011"/>
    <cellStyle name="20% - Accent5 11 2 7 2" xfId="15012"/>
    <cellStyle name="20% - Accent5 11 2 7 2 2" xfId="15013"/>
    <cellStyle name="20% - Accent5 11 2 7 3" xfId="15014"/>
    <cellStyle name="20% - Accent5 11 2 8" xfId="15015"/>
    <cellStyle name="20% - Accent5 11 2 8 2" xfId="15016"/>
    <cellStyle name="20% - Accent5 11 2 9" xfId="15017"/>
    <cellStyle name="20% - Accent5 11 3" xfId="15018"/>
    <cellStyle name="20% - Accent5 11 3 2" xfId="15019"/>
    <cellStyle name="20% - Accent5 11 3 2 2" xfId="15020"/>
    <cellStyle name="20% - Accent5 11 3 2 2 2" xfId="15021"/>
    <cellStyle name="20% - Accent5 11 3 2 2 2 2" xfId="15022"/>
    <cellStyle name="20% - Accent5 11 3 2 2 2 2 2" xfId="15023"/>
    <cellStyle name="20% - Accent5 11 3 2 2 2 3" xfId="15024"/>
    <cellStyle name="20% - Accent5 11 3 2 2 3" xfId="15025"/>
    <cellStyle name="20% - Accent5 11 3 2 2 3 2" xfId="15026"/>
    <cellStyle name="20% - Accent5 11 3 2 2 3 2 2" xfId="15027"/>
    <cellStyle name="20% - Accent5 11 3 2 2 3 3" xfId="15028"/>
    <cellStyle name="20% - Accent5 11 3 2 2 4" xfId="15029"/>
    <cellStyle name="20% - Accent5 11 3 2 2 4 2" xfId="15030"/>
    <cellStyle name="20% - Accent5 11 3 2 2 5" xfId="15031"/>
    <cellStyle name="20% - Accent5 11 3 2 3" xfId="15032"/>
    <cellStyle name="20% - Accent5 11 3 2 3 2" xfId="15033"/>
    <cellStyle name="20% - Accent5 11 3 2 3 2 2" xfId="15034"/>
    <cellStyle name="20% - Accent5 11 3 2 3 3" xfId="15035"/>
    <cellStyle name="20% - Accent5 11 3 2 4" xfId="15036"/>
    <cellStyle name="20% - Accent5 11 3 2 4 2" xfId="15037"/>
    <cellStyle name="20% - Accent5 11 3 2 4 2 2" xfId="15038"/>
    <cellStyle name="20% - Accent5 11 3 2 4 3" xfId="15039"/>
    <cellStyle name="20% - Accent5 11 3 2 5" xfId="15040"/>
    <cellStyle name="20% - Accent5 11 3 2 5 2" xfId="15041"/>
    <cellStyle name="20% - Accent5 11 3 2 6" xfId="15042"/>
    <cellStyle name="20% - Accent5 11 3 3" xfId="15043"/>
    <cellStyle name="20% - Accent5 11 3 3 2" xfId="15044"/>
    <cellStyle name="20% - Accent5 11 3 3 2 2" xfId="15045"/>
    <cellStyle name="20% - Accent5 11 3 3 2 2 2" xfId="15046"/>
    <cellStyle name="20% - Accent5 11 3 3 2 3" xfId="15047"/>
    <cellStyle name="20% - Accent5 11 3 3 3" xfId="15048"/>
    <cellStyle name="20% - Accent5 11 3 3 3 2" xfId="15049"/>
    <cellStyle name="20% - Accent5 11 3 3 3 2 2" xfId="15050"/>
    <cellStyle name="20% - Accent5 11 3 3 3 3" xfId="15051"/>
    <cellStyle name="20% - Accent5 11 3 3 4" xfId="15052"/>
    <cellStyle name="20% - Accent5 11 3 3 4 2" xfId="15053"/>
    <cellStyle name="20% - Accent5 11 3 3 5" xfId="15054"/>
    <cellStyle name="20% - Accent5 11 3 4" xfId="15055"/>
    <cellStyle name="20% - Accent5 11 3 4 2" xfId="15056"/>
    <cellStyle name="20% - Accent5 11 3 4 2 2" xfId="15057"/>
    <cellStyle name="20% - Accent5 11 3 4 3" xfId="15058"/>
    <cellStyle name="20% - Accent5 11 3 5" xfId="15059"/>
    <cellStyle name="20% - Accent5 11 3 5 2" xfId="15060"/>
    <cellStyle name="20% - Accent5 11 3 5 2 2" xfId="15061"/>
    <cellStyle name="20% - Accent5 11 3 5 3" xfId="15062"/>
    <cellStyle name="20% - Accent5 11 3 6" xfId="15063"/>
    <cellStyle name="20% - Accent5 11 3 6 2" xfId="15064"/>
    <cellStyle name="20% - Accent5 11 3 6 2 2" xfId="15065"/>
    <cellStyle name="20% - Accent5 11 3 6 3" xfId="15066"/>
    <cellStyle name="20% - Accent5 11 3 7" xfId="15067"/>
    <cellStyle name="20% - Accent5 11 3 7 2" xfId="15068"/>
    <cellStyle name="20% - Accent5 11 3 8" xfId="15069"/>
    <cellStyle name="20% - Accent5 11 4" xfId="15070"/>
    <cellStyle name="20% - Accent5 11 4 2" xfId="15071"/>
    <cellStyle name="20% - Accent5 11 4 2 2" xfId="15072"/>
    <cellStyle name="20% - Accent5 11 4 2 2 2" xfId="15073"/>
    <cellStyle name="20% - Accent5 11 4 2 2 2 2" xfId="15074"/>
    <cellStyle name="20% - Accent5 11 4 2 2 3" xfId="15075"/>
    <cellStyle name="20% - Accent5 11 4 2 3" xfId="15076"/>
    <cellStyle name="20% - Accent5 11 4 2 3 2" xfId="15077"/>
    <cellStyle name="20% - Accent5 11 4 2 3 2 2" xfId="15078"/>
    <cellStyle name="20% - Accent5 11 4 2 3 3" xfId="15079"/>
    <cellStyle name="20% - Accent5 11 4 2 4" xfId="15080"/>
    <cellStyle name="20% - Accent5 11 4 2 4 2" xfId="15081"/>
    <cellStyle name="20% - Accent5 11 4 2 5" xfId="15082"/>
    <cellStyle name="20% - Accent5 11 4 3" xfId="15083"/>
    <cellStyle name="20% - Accent5 11 4 3 2" xfId="15084"/>
    <cellStyle name="20% - Accent5 11 4 3 2 2" xfId="15085"/>
    <cellStyle name="20% - Accent5 11 4 3 3" xfId="15086"/>
    <cellStyle name="20% - Accent5 11 4 4" xfId="15087"/>
    <cellStyle name="20% - Accent5 11 4 4 2" xfId="15088"/>
    <cellStyle name="20% - Accent5 11 4 4 2 2" xfId="15089"/>
    <cellStyle name="20% - Accent5 11 4 4 3" xfId="15090"/>
    <cellStyle name="20% - Accent5 11 4 5" xfId="15091"/>
    <cellStyle name="20% - Accent5 11 4 5 2" xfId="15092"/>
    <cellStyle name="20% - Accent5 11 4 6" xfId="15093"/>
    <cellStyle name="20% - Accent5 11 5" xfId="15094"/>
    <cellStyle name="20% - Accent5 11 5 2" xfId="15095"/>
    <cellStyle name="20% - Accent5 11 5 2 2" xfId="15096"/>
    <cellStyle name="20% - Accent5 11 5 2 2 2" xfId="15097"/>
    <cellStyle name="20% - Accent5 11 5 2 3" xfId="15098"/>
    <cellStyle name="20% - Accent5 11 5 3" xfId="15099"/>
    <cellStyle name="20% - Accent5 11 5 3 2" xfId="15100"/>
    <cellStyle name="20% - Accent5 11 5 3 2 2" xfId="15101"/>
    <cellStyle name="20% - Accent5 11 5 3 3" xfId="15102"/>
    <cellStyle name="20% - Accent5 11 5 4" xfId="15103"/>
    <cellStyle name="20% - Accent5 11 5 4 2" xfId="15104"/>
    <cellStyle name="20% - Accent5 11 5 5" xfId="15105"/>
    <cellStyle name="20% - Accent5 11 6" xfId="15106"/>
    <cellStyle name="20% - Accent5 11 6 2" xfId="15107"/>
    <cellStyle name="20% - Accent5 11 6 2 2" xfId="15108"/>
    <cellStyle name="20% - Accent5 11 6 3" xfId="15109"/>
    <cellStyle name="20% - Accent5 11 7" xfId="15110"/>
    <cellStyle name="20% - Accent5 11 7 2" xfId="15111"/>
    <cellStyle name="20% - Accent5 11 7 2 2" xfId="15112"/>
    <cellStyle name="20% - Accent5 11 7 3" xfId="15113"/>
    <cellStyle name="20% - Accent5 11 8" xfId="15114"/>
    <cellStyle name="20% - Accent5 11 8 2" xfId="15115"/>
    <cellStyle name="20% - Accent5 11 8 2 2" xfId="15116"/>
    <cellStyle name="20% - Accent5 11 8 3" xfId="15117"/>
    <cellStyle name="20% - Accent5 11 9" xfId="15118"/>
    <cellStyle name="20% - Accent5 11 9 2" xfId="15119"/>
    <cellStyle name="20% - Accent5 110" xfId="15120"/>
    <cellStyle name="20% - Accent5 111" xfId="15121"/>
    <cellStyle name="20% - Accent5 112" xfId="15122"/>
    <cellStyle name="20% - Accent5 113" xfId="15123"/>
    <cellStyle name="20% - Accent5 114" xfId="15124"/>
    <cellStyle name="20% - Accent5 115" xfId="15125"/>
    <cellStyle name="20% - Accent5 116" xfId="15126"/>
    <cellStyle name="20% - Accent5 117" xfId="15127"/>
    <cellStyle name="20% - Accent5 118" xfId="15128"/>
    <cellStyle name="20% - Accent5 119" xfId="15129"/>
    <cellStyle name="20% - Accent5 12" xfId="15130"/>
    <cellStyle name="20% - Accent5 12 10" xfId="15131"/>
    <cellStyle name="20% - Accent5 12 2" xfId="15132"/>
    <cellStyle name="20% - Accent5 12 2 2" xfId="15133"/>
    <cellStyle name="20% - Accent5 12 2 2 2" xfId="15134"/>
    <cellStyle name="20% - Accent5 12 2 2 2 2" xfId="15135"/>
    <cellStyle name="20% - Accent5 12 2 2 2 2 2" xfId="15136"/>
    <cellStyle name="20% - Accent5 12 2 2 2 2 2 2" xfId="15137"/>
    <cellStyle name="20% - Accent5 12 2 2 2 2 2 2 2" xfId="15138"/>
    <cellStyle name="20% - Accent5 12 2 2 2 2 2 3" xfId="15139"/>
    <cellStyle name="20% - Accent5 12 2 2 2 2 3" xfId="15140"/>
    <cellStyle name="20% - Accent5 12 2 2 2 2 3 2" xfId="15141"/>
    <cellStyle name="20% - Accent5 12 2 2 2 2 3 2 2" xfId="15142"/>
    <cellStyle name="20% - Accent5 12 2 2 2 2 3 3" xfId="15143"/>
    <cellStyle name="20% - Accent5 12 2 2 2 2 4" xfId="15144"/>
    <cellStyle name="20% - Accent5 12 2 2 2 2 4 2" xfId="15145"/>
    <cellStyle name="20% - Accent5 12 2 2 2 2 5" xfId="15146"/>
    <cellStyle name="20% - Accent5 12 2 2 2 3" xfId="15147"/>
    <cellStyle name="20% - Accent5 12 2 2 2 3 2" xfId="15148"/>
    <cellStyle name="20% - Accent5 12 2 2 2 3 2 2" xfId="15149"/>
    <cellStyle name="20% - Accent5 12 2 2 2 3 3" xfId="15150"/>
    <cellStyle name="20% - Accent5 12 2 2 2 4" xfId="15151"/>
    <cellStyle name="20% - Accent5 12 2 2 2 4 2" xfId="15152"/>
    <cellStyle name="20% - Accent5 12 2 2 2 4 2 2" xfId="15153"/>
    <cellStyle name="20% - Accent5 12 2 2 2 4 3" xfId="15154"/>
    <cellStyle name="20% - Accent5 12 2 2 2 5" xfId="15155"/>
    <cellStyle name="20% - Accent5 12 2 2 2 5 2" xfId="15156"/>
    <cellStyle name="20% - Accent5 12 2 2 2 6" xfId="15157"/>
    <cellStyle name="20% - Accent5 12 2 2 3" xfId="15158"/>
    <cellStyle name="20% - Accent5 12 2 2 3 2" xfId="15159"/>
    <cellStyle name="20% - Accent5 12 2 2 3 2 2" xfId="15160"/>
    <cellStyle name="20% - Accent5 12 2 2 3 2 2 2" xfId="15161"/>
    <cellStyle name="20% - Accent5 12 2 2 3 2 3" xfId="15162"/>
    <cellStyle name="20% - Accent5 12 2 2 3 3" xfId="15163"/>
    <cellStyle name="20% - Accent5 12 2 2 3 3 2" xfId="15164"/>
    <cellStyle name="20% - Accent5 12 2 2 3 3 2 2" xfId="15165"/>
    <cellStyle name="20% - Accent5 12 2 2 3 3 3" xfId="15166"/>
    <cellStyle name="20% - Accent5 12 2 2 3 4" xfId="15167"/>
    <cellStyle name="20% - Accent5 12 2 2 3 4 2" xfId="15168"/>
    <cellStyle name="20% - Accent5 12 2 2 3 5" xfId="15169"/>
    <cellStyle name="20% - Accent5 12 2 2 4" xfId="15170"/>
    <cellStyle name="20% - Accent5 12 2 2 4 2" xfId="15171"/>
    <cellStyle name="20% - Accent5 12 2 2 4 2 2" xfId="15172"/>
    <cellStyle name="20% - Accent5 12 2 2 4 3" xfId="15173"/>
    <cellStyle name="20% - Accent5 12 2 2 5" xfId="15174"/>
    <cellStyle name="20% - Accent5 12 2 2 5 2" xfId="15175"/>
    <cellStyle name="20% - Accent5 12 2 2 5 2 2" xfId="15176"/>
    <cellStyle name="20% - Accent5 12 2 2 5 3" xfId="15177"/>
    <cellStyle name="20% - Accent5 12 2 2 6" xfId="15178"/>
    <cellStyle name="20% - Accent5 12 2 2 6 2" xfId="15179"/>
    <cellStyle name="20% - Accent5 12 2 2 6 2 2" xfId="15180"/>
    <cellStyle name="20% - Accent5 12 2 2 6 3" xfId="15181"/>
    <cellStyle name="20% - Accent5 12 2 2 7" xfId="15182"/>
    <cellStyle name="20% - Accent5 12 2 2 7 2" xfId="15183"/>
    <cellStyle name="20% - Accent5 12 2 2 8" xfId="15184"/>
    <cellStyle name="20% - Accent5 12 2 3" xfId="15185"/>
    <cellStyle name="20% - Accent5 12 2 3 2" xfId="15186"/>
    <cellStyle name="20% - Accent5 12 2 3 2 2" xfId="15187"/>
    <cellStyle name="20% - Accent5 12 2 3 2 2 2" xfId="15188"/>
    <cellStyle name="20% - Accent5 12 2 3 2 2 2 2" xfId="15189"/>
    <cellStyle name="20% - Accent5 12 2 3 2 2 3" xfId="15190"/>
    <cellStyle name="20% - Accent5 12 2 3 2 3" xfId="15191"/>
    <cellStyle name="20% - Accent5 12 2 3 2 3 2" xfId="15192"/>
    <cellStyle name="20% - Accent5 12 2 3 2 3 2 2" xfId="15193"/>
    <cellStyle name="20% - Accent5 12 2 3 2 3 3" xfId="15194"/>
    <cellStyle name="20% - Accent5 12 2 3 2 4" xfId="15195"/>
    <cellStyle name="20% - Accent5 12 2 3 2 4 2" xfId="15196"/>
    <cellStyle name="20% - Accent5 12 2 3 2 5" xfId="15197"/>
    <cellStyle name="20% - Accent5 12 2 3 3" xfId="15198"/>
    <cellStyle name="20% - Accent5 12 2 3 3 2" xfId="15199"/>
    <cellStyle name="20% - Accent5 12 2 3 3 2 2" xfId="15200"/>
    <cellStyle name="20% - Accent5 12 2 3 3 3" xfId="15201"/>
    <cellStyle name="20% - Accent5 12 2 3 4" xfId="15202"/>
    <cellStyle name="20% - Accent5 12 2 3 4 2" xfId="15203"/>
    <cellStyle name="20% - Accent5 12 2 3 4 2 2" xfId="15204"/>
    <cellStyle name="20% - Accent5 12 2 3 4 3" xfId="15205"/>
    <cellStyle name="20% - Accent5 12 2 3 5" xfId="15206"/>
    <cellStyle name="20% - Accent5 12 2 3 5 2" xfId="15207"/>
    <cellStyle name="20% - Accent5 12 2 3 6" xfId="15208"/>
    <cellStyle name="20% - Accent5 12 2 4" xfId="15209"/>
    <cellStyle name="20% - Accent5 12 2 4 2" xfId="15210"/>
    <cellStyle name="20% - Accent5 12 2 4 2 2" xfId="15211"/>
    <cellStyle name="20% - Accent5 12 2 4 2 2 2" xfId="15212"/>
    <cellStyle name="20% - Accent5 12 2 4 2 3" xfId="15213"/>
    <cellStyle name="20% - Accent5 12 2 4 3" xfId="15214"/>
    <cellStyle name="20% - Accent5 12 2 4 3 2" xfId="15215"/>
    <cellStyle name="20% - Accent5 12 2 4 3 2 2" xfId="15216"/>
    <cellStyle name="20% - Accent5 12 2 4 3 3" xfId="15217"/>
    <cellStyle name="20% - Accent5 12 2 4 4" xfId="15218"/>
    <cellStyle name="20% - Accent5 12 2 4 4 2" xfId="15219"/>
    <cellStyle name="20% - Accent5 12 2 4 5" xfId="15220"/>
    <cellStyle name="20% - Accent5 12 2 5" xfId="15221"/>
    <cellStyle name="20% - Accent5 12 2 5 2" xfId="15222"/>
    <cellStyle name="20% - Accent5 12 2 5 2 2" xfId="15223"/>
    <cellStyle name="20% - Accent5 12 2 5 3" xfId="15224"/>
    <cellStyle name="20% - Accent5 12 2 6" xfId="15225"/>
    <cellStyle name="20% - Accent5 12 2 6 2" xfId="15226"/>
    <cellStyle name="20% - Accent5 12 2 6 2 2" xfId="15227"/>
    <cellStyle name="20% - Accent5 12 2 6 3" xfId="15228"/>
    <cellStyle name="20% - Accent5 12 2 7" xfId="15229"/>
    <cellStyle name="20% - Accent5 12 2 7 2" xfId="15230"/>
    <cellStyle name="20% - Accent5 12 2 7 2 2" xfId="15231"/>
    <cellStyle name="20% - Accent5 12 2 7 3" xfId="15232"/>
    <cellStyle name="20% - Accent5 12 2 8" xfId="15233"/>
    <cellStyle name="20% - Accent5 12 2 8 2" xfId="15234"/>
    <cellStyle name="20% - Accent5 12 2 9" xfId="15235"/>
    <cellStyle name="20% - Accent5 12 3" xfId="15236"/>
    <cellStyle name="20% - Accent5 12 3 2" xfId="15237"/>
    <cellStyle name="20% - Accent5 12 3 2 2" xfId="15238"/>
    <cellStyle name="20% - Accent5 12 3 2 2 2" xfId="15239"/>
    <cellStyle name="20% - Accent5 12 3 2 2 2 2" xfId="15240"/>
    <cellStyle name="20% - Accent5 12 3 2 2 2 2 2" xfId="15241"/>
    <cellStyle name="20% - Accent5 12 3 2 2 2 3" xfId="15242"/>
    <cellStyle name="20% - Accent5 12 3 2 2 3" xfId="15243"/>
    <cellStyle name="20% - Accent5 12 3 2 2 3 2" xfId="15244"/>
    <cellStyle name="20% - Accent5 12 3 2 2 3 2 2" xfId="15245"/>
    <cellStyle name="20% - Accent5 12 3 2 2 3 3" xfId="15246"/>
    <cellStyle name="20% - Accent5 12 3 2 2 4" xfId="15247"/>
    <cellStyle name="20% - Accent5 12 3 2 2 4 2" xfId="15248"/>
    <cellStyle name="20% - Accent5 12 3 2 2 5" xfId="15249"/>
    <cellStyle name="20% - Accent5 12 3 2 3" xfId="15250"/>
    <cellStyle name="20% - Accent5 12 3 2 3 2" xfId="15251"/>
    <cellStyle name="20% - Accent5 12 3 2 3 2 2" xfId="15252"/>
    <cellStyle name="20% - Accent5 12 3 2 3 3" xfId="15253"/>
    <cellStyle name="20% - Accent5 12 3 2 4" xfId="15254"/>
    <cellStyle name="20% - Accent5 12 3 2 4 2" xfId="15255"/>
    <cellStyle name="20% - Accent5 12 3 2 4 2 2" xfId="15256"/>
    <cellStyle name="20% - Accent5 12 3 2 4 3" xfId="15257"/>
    <cellStyle name="20% - Accent5 12 3 2 5" xfId="15258"/>
    <cellStyle name="20% - Accent5 12 3 2 5 2" xfId="15259"/>
    <cellStyle name="20% - Accent5 12 3 2 6" xfId="15260"/>
    <cellStyle name="20% - Accent5 12 3 3" xfId="15261"/>
    <cellStyle name="20% - Accent5 12 3 3 2" xfId="15262"/>
    <cellStyle name="20% - Accent5 12 3 3 2 2" xfId="15263"/>
    <cellStyle name="20% - Accent5 12 3 3 2 2 2" xfId="15264"/>
    <cellStyle name="20% - Accent5 12 3 3 2 3" xfId="15265"/>
    <cellStyle name="20% - Accent5 12 3 3 3" xfId="15266"/>
    <cellStyle name="20% - Accent5 12 3 3 3 2" xfId="15267"/>
    <cellStyle name="20% - Accent5 12 3 3 3 2 2" xfId="15268"/>
    <cellStyle name="20% - Accent5 12 3 3 3 3" xfId="15269"/>
    <cellStyle name="20% - Accent5 12 3 3 4" xfId="15270"/>
    <cellStyle name="20% - Accent5 12 3 3 4 2" xfId="15271"/>
    <cellStyle name="20% - Accent5 12 3 3 5" xfId="15272"/>
    <cellStyle name="20% - Accent5 12 3 4" xfId="15273"/>
    <cellStyle name="20% - Accent5 12 3 4 2" xfId="15274"/>
    <cellStyle name="20% - Accent5 12 3 4 2 2" xfId="15275"/>
    <cellStyle name="20% - Accent5 12 3 4 3" xfId="15276"/>
    <cellStyle name="20% - Accent5 12 3 5" xfId="15277"/>
    <cellStyle name="20% - Accent5 12 3 5 2" xfId="15278"/>
    <cellStyle name="20% - Accent5 12 3 5 2 2" xfId="15279"/>
    <cellStyle name="20% - Accent5 12 3 5 3" xfId="15280"/>
    <cellStyle name="20% - Accent5 12 3 6" xfId="15281"/>
    <cellStyle name="20% - Accent5 12 3 6 2" xfId="15282"/>
    <cellStyle name="20% - Accent5 12 3 6 2 2" xfId="15283"/>
    <cellStyle name="20% - Accent5 12 3 6 3" xfId="15284"/>
    <cellStyle name="20% - Accent5 12 3 7" xfId="15285"/>
    <cellStyle name="20% - Accent5 12 3 7 2" xfId="15286"/>
    <cellStyle name="20% - Accent5 12 3 8" xfId="15287"/>
    <cellStyle name="20% - Accent5 12 4" xfId="15288"/>
    <cellStyle name="20% - Accent5 12 4 2" xfId="15289"/>
    <cellStyle name="20% - Accent5 12 4 2 2" xfId="15290"/>
    <cellStyle name="20% - Accent5 12 4 2 2 2" xfId="15291"/>
    <cellStyle name="20% - Accent5 12 4 2 2 2 2" xfId="15292"/>
    <cellStyle name="20% - Accent5 12 4 2 2 3" xfId="15293"/>
    <cellStyle name="20% - Accent5 12 4 2 3" xfId="15294"/>
    <cellStyle name="20% - Accent5 12 4 2 3 2" xfId="15295"/>
    <cellStyle name="20% - Accent5 12 4 2 3 2 2" xfId="15296"/>
    <cellStyle name="20% - Accent5 12 4 2 3 3" xfId="15297"/>
    <cellStyle name="20% - Accent5 12 4 2 4" xfId="15298"/>
    <cellStyle name="20% - Accent5 12 4 2 4 2" xfId="15299"/>
    <cellStyle name="20% - Accent5 12 4 2 5" xfId="15300"/>
    <cellStyle name="20% - Accent5 12 4 3" xfId="15301"/>
    <cellStyle name="20% - Accent5 12 4 3 2" xfId="15302"/>
    <cellStyle name="20% - Accent5 12 4 3 2 2" xfId="15303"/>
    <cellStyle name="20% - Accent5 12 4 3 3" xfId="15304"/>
    <cellStyle name="20% - Accent5 12 4 4" xfId="15305"/>
    <cellStyle name="20% - Accent5 12 4 4 2" xfId="15306"/>
    <cellStyle name="20% - Accent5 12 4 4 2 2" xfId="15307"/>
    <cellStyle name="20% - Accent5 12 4 4 3" xfId="15308"/>
    <cellStyle name="20% - Accent5 12 4 5" xfId="15309"/>
    <cellStyle name="20% - Accent5 12 4 5 2" xfId="15310"/>
    <cellStyle name="20% - Accent5 12 4 6" xfId="15311"/>
    <cellStyle name="20% - Accent5 12 5" xfId="15312"/>
    <cellStyle name="20% - Accent5 12 5 2" xfId="15313"/>
    <cellStyle name="20% - Accent5 12 5 2 2" xfId="15314"/>
    <cellStyle name="20% - Accent5 12 5 2 2 2" xfId="15315"/>
    <cellStyle name="20% - Accent5 12 5 2 3" xfId="15316"/>
    <cellStyle name="20% - Accent5 12 5 3" xfId="15317"/>
    <cellStyle name="20% - Accent5 12 5 3 2" xfId="15318"/>
    <cellStyle name="20% - Accent5 12 5 3 2 2" xfId="15319"/>
    <cellStyle name="20% - Accent5 12 5 3 3" xfId="15320"/>
    <cellStyle name="20% - Accent5 12 5 4" xfId="15321"/>
    <cellStyle name="20% - Accent5 12 5 4 2" xfId="15322"/>
    <cellStyle name="20% - Accent5 12 5 5" xfId="15323"/>
    <cellStyle name="20% - Accent5 12 6" xfId="15324"/>
    <cellStyle name="20% - Accent5 12 6 2" xfId="15325"/>
    <cellStyle name="20% - Accent5 12 6 2 2" xfId="15326"/>
    <cellStyle name="20% - Accent5 12 6 3" xfId="15327"/>
    <cellStyle name="20% - Accent5 12 7" xfId="15328"/>
    <cellStyle name="20% - Accent5 12 7 2" xfId="15329"/>
    <cellStyle name="20% - Accent5 12 7 2 2" xfId="15330"/>
    <cellStyle name="20% - Accent5 12 7 3" xfId="15331"/>
    <cellStyle name="20% - Accent5 12 8" xfId="15332"/>
    <cellStyle name="20% - Accent5 12 8 2" xfId="15333"/>
    <cellStyle name="20% - Accent5 12 8 2 2" xfId="15334"/>
    <cellStyle name="20% - Accent5 12 8 3" xfId="15335"/>
    <cellStyle name="20% - Accent5 12 9" xfId="15336"/>
    <cellStyle name="20% - Accent5 12 9 2" xfId="15337"/>
    <cellStyle name="20% - Accent5 120" xfId="15338"/>
    <cellStyle name="20% - Accent5 121" xfId="15339"/>
    <cellStyle name="20% - Accent5 122" xfId="15340"/>
    <cellStyle name="20% - Accent5 123" xfId="15341"/>
    <cellStyle name="20% - Accent5 124" xfId="15342"/>
    <cellStyle name="20% - Accent5 125" xfId="15343"/>
    <cellStyle name="20% - Accent5 126" xfId="15344"/>
    <cellStyle name="20% - Accent5 127" xfId="15345"/>
    <cellStyle name="20% - Accent5 128" xfId="15346"/>
    <cellStyle name="20% - Accent5 129" xfId="15347"/>
    <cellStyle name="20% - Accent5 13" xfId="15348"/>
    <cellStyle name="20% - Accent5 13 10" xfId="15349"/>
    <cellStyle name="20% - Accent5 13 2" xfId="15350"/>
    <cellStyle name="20% - Accent5 13 2 2" xfId="15351"/>
    <cellStyle name="20% - Accent5 13 2 2 2" xfId="15352"/>
    <cellStyle name="20% - Accent5 13 2 2 2 2" xfId="15353"/>
    <cellStyle name="20% - Accent5 13 2 2 2 2 2" xfId="15354"/>
    <cellStyle name="20% - Accent5 13 2 2 2 2 2 2" xfId="15355"/>
    <cellStyle name="20% - Accent5 13 2 2 2 2 2 2 2" xfId="15356"/>
    <cellStyle name="20% - Accent5 13 2 2 2 2 2 3" xfId="15357"/>
    <cellStyle name="20% - Accent5 13 2 2 2 2 3" xfId="15358"/>
    <cellStyle name="20% - Accent5 13 2 2 2 2 3 2" xfId="15359"/>
    <cellStyle name="20% - Accent5 13 2 2 2 2 3 2 2" xfId="15360"/>
    <cellStyle name="20% - Accent5 13 2 2 2 2 3 3" xfId="15361"/>
    <cellStyle name="20% - Accent5 13 2 2 2 2 4" xfId="15362"/>
    <cellStyle name="20% - Accent5 13 2 2 2 2 4 2" xfId="15363"/>
    <cellStyle name="20% - Accent5 13 2 2 2 2 5" xfId="15364"/>
    <cellStyle name="20% - Accent5 13 2 2 2 3" xfId="15365"/>
    <cellStyle name="20% - Accent5 13 2 2 2 3 2" xfId="15366"/>
    <cellStyle name="20% - Accent5 13 2 2 2 3 2 2" xfId="15367"/>
    <cellStyle name="20% - Accent5 13 2 2 2 3 3" xfId="15368"/>
    <cellStyle name="20% - Accent5 13 2 2 2 4" xfId="15369"/>
    <cellStyle name="20% - Accent5 13 2 2 2 4 2" xfId="15370"/>
    <cellStyle name="20% - Accent5 13 2 2 2 4 2 2" xfId="15371"/>
    <cellStyle name="20% - Accent5 13 2 2 2 4 3" xfId="15372"/>
    <cellStyle name="20% - Accent5 13 2 2 2 5" xfId="15373"/>
    <cellStyle name="20% - Accent5 13 2 2 2 5 2" xfId="15374"/>
    <cellStyle name="20% - Accent5 13 2 2 2 6" xfId="15375"/>
    <cellStyle name="20% - Accent5 13 2 2 3" xfId="15376"/>
    <cellStyle name="20% - Accent5 13 2 2 3 2" xfId="15377"/>
    <cellStyle name="20% - Accent5 13 2 2 3 2 2" xfId="15378"/>
    <cellStyle name="20% - Accent5 13 2 2 3 2 2 2" xfId="15379"/>
    <cellStyle name="20% - Accent5 13 2 2 3 2 3" xfId="15380"/>
    <cellStyle name="20% - Accent5 13 2 2 3 3" xfId="15381"/>
    <cellStyle name="20% - Accent5 13 2 2 3 3 2" xfId="15382"/>
    <cellStyle name="20% - Accent5 13 2 2 3 3 2 2" xfId="15383"/>
    <cellStyle name="20% - Accent5 13 2 2 3 3 3" xfId="15384"/>
    <cellStyle name="20% - Accent5 13 2 2 3 4" xfId="15385"/>
    <cellStyle name="20% - Accent5 13 2 2 3 4 2" xfId="15386"/>
    <cellStyle name="20% - Accent5 13 2 2 3 5" xfId="15387"/>
    <cellStyle name="20% - Accent5 13 2 2 4" xfId="15388"/>
    <cellStyle name="20% - Accent5 13 2 2 4 2" xfId="15389"/>
    <cellStyle name="20% - Accent5 13 2 2 4 2 2" xfId="15390"/>
    <cellStyle name="20% - Accent5 13 2 2 4 3" xfId="15391"/>
    <cellStyle name="20% - Accent5 13 2 2 5" xfId="15392"/>
    <cellStyle name="20% - Accent5 13 2 2 5 2" xfId="15393"/>
    <cellStyle name="20% - Accent5 13 2 2 5 2 2" xfId="15394"/>
    <cellStyle name="20% - Accent5 13 2 2 5 3" xfId="15395"/>
    <cellStyle name="20% - Accent5 13 2 2 6" xfId="15396"/>
    <cellStyle name="20% - Accent5 13 2 2 6 2" xfId="15397"/>
    <cellStyle name="20% - Accent5 13 2 2 6 2 2" xfId="15398"/>
    <cellStyle name="20% - Accent5 13 2 2 6 3" xfId="15399"/>
    <cellStyle name="20% - Accent5 13 2 2 7" xfId="15400"/>
    <cellStyle name="20% - Accent5 13 2 2 7 2" xfId="15401"/>
    <cellStyle name="20% - Accent5 13 2 2 8" xfId="15402"/>
    <cellStyle name="20% - Accent5 13 2 3" xfId="15403"/>
    <cellStyle name="20% - Accent5 13 2 3 2" xfId="15404"/>
    <cellStyle name="20% - Accent5 13 2 3 2 2" xfId="15405"/>
    <cellStyle name="20% - Accent5 13 2 3 2 2 2" xfId="15406"/>
    <cellStyle name="20% - Accent5 13 2 3 2 2 2 2" xfId="15407"/>
    <cellStyle name="20% - Accent5 13 2 3 2 2 3" xfId="15408"/>
    <cellStyle name="20% - Accent5 13 2 3 2 3" xfId="15409"/>
    <cellStyle name="20% - Accent5 13 2 3 2 3 2" xfId="15410"/>
    <cellStyle name="20% - Accent5 13 2 3 2 3 2 2" xfId="15411"/>
    <cellStyle name="20% - Accent5 13 2 3 2 3 3" xfId="15412"/>
    <cellStyle name="20% - Accent5 13 2 3 2 4" xfId="15413"/>
    <cellStyle name="20% - Accent5 13 2 3 2 4 2" xfId="15414"/>
    <cellStyle name="20% - Accent5 13 2 3 2 5" xfId="15415"/>
    <cellStyle name="20% - Accent5 13 2 3 3" xfId="15416"/>
    <cellStyle name="20% - Accent5 13 2 3 3 2" xfId="15417"/>
    <cellStyle name="20% - Accent5 13 2 3 3 2 2" xfId="15418"/>
    <cellStyle name="20% - Accent5 13 2 3 3 3" xfId="15419"/>
    <cellStyle name="20% - Accent5 13 2 3 4" xfId="15420"/>
    <cellStyle name="20% - Accent5 13 2 3 4 2" xfId="15421"/>
    <cellStyle name="20% - Accent5 13 2 3 4 2 2" xfId="15422"/>
    <cellStyle name="20% - Accent5 13 2 3 4 3" xfId="15423"/>
    <cellStyle name="20% - Accent5 13 2 3 5" xfId="15424"/>
    <cellStyle name="20% - Accent5 13 2 3 5 2" xfId="15425"/>
    <cellStyle name="20% - Accent5 13 2 3 6" xfId="15426"/>
    <cellStyle name="20% - Accent5 13 2 4" xfId="15427"/>
    <cellStyle name="20% - Accent5 13 2 4 2" xfId="15428"/>
    <cellStyle name="20% - Accent5 13 2 4 2 2" xfId="15429"/>
    <cellStyle name="20% - Accent5 13 2 4 2 2 2" xfId="15430"/>
    <cellStyle name="20% - Accent5 13 2 4 2 3" xfId="15431"/>
    <cellStyle name="20% - Accent5 13 2 4 3" xfId="15432"/>
    <cellStyle name="20% - Accent5 13 2 4 3 2" xfId="15433"/>
    <cellStyle name="20% - Accent5 13 2 4 3 2 2" xfId="15434"/>
    <cellStyle name="20% - Accent5 13 2 4 3 3" xfId="15435"/>
    <cellStyle name="20% - Accent5 13 2 4 4" xfId="15436"/>
    <cellStyle name="20% - Accent5 13 2 4 4 2" xfId="15437"/>
    <cellStyle name="20% - Accent5 13 2 4 5" xfId="15438"/>
    <cellStyle name="20% - Accent5 13 2 5" xfId="15439"/>
    <cellStyle name="20% - Accent5 13 2 5 2" xfId="15440"/>
    <cellStyle name="20% - Accent5 13 2 5 2 2" xfId="15441"/>
    <cellStyle name="20% - Accent5 13 2 5 3" xfId="15442"/>
    <cellStyle name="20% - Accent5 13 2 6" xfId="15443"/>
    <cellStyle name="20% - Accent5 13 2 6 2" xfId="15444"/>
    <cellStyle name="20% - Accent5 13 2 6 2 2" xfId="15445"/>
    <cellStyle name="20% - Accent5 13 2 6 3" xfId="15446"/>
    <cellStyle name="20% - Accent5 13 2 7" xfId="15447"/>
    <cellStyle name="20% - Accent5 13 2 7 2" xfId="15448"/>
    <cellStyle name="20% - Accent5 13 2 7 2 2" xfId="15449"/>
    <cellStyle name="20% - Accent5 13 2 7 3" xfId="15450"/>
    <cellStyle name="20% - Accent5 13 2 8" xfId="15451"/>
    <cellStyle name="20% - Accent5 13 2 8 2" xfId="15452"/>
    <cellStyle name="20% - Accent5 13 2 9" xfId="15453"/>
    <cellStyle name="20% - Accent5 13 3" xfId="15454"/>
    <cellStyle name="20% - Accent5 13 3 2" xfId="15455"/>
    <cellStyle name="20% - Accent5 13 3 2 2" xfId="15456"/>
    <cellStyle name="20% - Accent5 13 3 2 2 2" xfId="15457"/>
    <cellStyle name="20% - Accent5 13 3 2 2 2 2" xfId="15458"/>
    <cellStyle name="20% - Accent5 13 3 2 2 2 2 2" xfId="15459"/>
    <cellStyle name="20% - Accent5 13 3 2 2 2 3" xfId="15460"/>
    <cellStyle name="20% - Accent5 13 3 2 2 3" xfId="15461"/>
    <cellStyle name="20% - Accent5 13 3 2 2 3 2" xfId="15462"/>
    <cellStyle name="20% - Accent5 13 3 2 2 3 2 2" xfId="15463"/>
    <cellStyle name="20% - Accent5 13 3 2 2 3 3" xfId="15464"/>
    <cellStyle name="20% - Accent5 13 3 2 2 4" xfId="15465"/>
    <cellStyle name="20% - Accent5 13 3 2 2 4 2" xfId="15466"/>
    <cellStyle name="20% - Accent5 13 3 2 2 5" xfId="15467"/>
    <cellStyle name="20% - Accent5 13 3 2 3" xfId="15468"/>
    <cellStyle name="20% - Accent5 13 3 2 3 2" xfId="15469"/>
    <cellStyle name="20% - Accent5 13 3 2 3 2 2" xfId="15470"/>
    <cellStyle name="20% - Accent5 13 3 2 3 3" xfId="15471"/>
    <cellStyle name="20% - Accent5 13 3 2 4" xfId="15472"/>
    <cellStyle name="20% - Accent5 13 3 2 4 2" xfId="15473"/>
    <cellStyle name="20% - Accent5 13 3 2 4 2 2" xfId="15474"/>
    <cellStyle name="20% - Accent5 13 3 2 4 3" xfId="15475"/>
    <cellStyle name="20% - Accent5 13 3 2 5" xfId="15476"/>
    <cellStyle name="20% - Accent5 13 3 2 5 2" xfId="15477"/>
    <cellStyle name="20% - Accent5 13 3 2 6" xfId="15478"/>
    <cellStyle name="20% - Accent5 13 3 3" xfId="15479"/>
    <cellStyle name="20% - Accent5 13 3 3 2" xfId="15480"/>
    <cellStyle name="20% - Accent5 13 3 3 2 2" xfId="15481"/>
    <cellStyle name="20% - Accent5 13 3 3 2 2 2" xfId="15482"/>
    <cellStyle name="20% - Accent5 13 3 3 2 3" xfId="15483"/>
    <cellStyle name="20% - Accent5 13 3 3 3" xfId="15484"/>
    <cellStyle name="20% - Accent5 13 3 3 3 2" xfId="15485"/>
    <cellStyle name="20% - Accent5 13 3 3 3 2 2" xfId="15486"/>
    <cellStyle name="20% - Accent5 13 3 3 3 3" xfId="15487"/>
    <cellStyle name="20% - Accent5 13 3 3 4" xfId="15488"/>
    <cellStyle name="20% - Accent5 13 3 3 4 2" xfId="15489"/>
    <cellStyle name="20% - Accent5 13 3 3 5" xfId="15490"/>
    <cellStyle name="20% - Accent5 13 3 4" xfId="15491"/>
    <cellStyle name="20% - Accent5 13 3 4 2" xfId="15492"/>
    <cellStyle name="20% - Accent5 13 3 4 2 2" xfId="15493"/>
    <cellStyle name="20% - Accent5 13 3 4 3" xfId="15494"/>
    <cellStyle name="20% - Accent5 13 3 5" xfId="15495"/>
    <cellStyle name="20% - Accent5 13 3 5 2" xfId="15496"/>
    <cellStyle name="20% - Accent5 13 3 5 2 2" xfId="15497"/>
    <cellStyle name="20% - Accent5 13 3 5 3" xfId="15498"/>
    <cellStyle name="20% - Accent5 13 3 6" xfId="15499"/>
    <cellStyle name="20% - Accent5 13 3 6 2" xfId="15500"/>
    <cellStyle name="20% - Accent5 13 3 6 2 2" xfId="15501"/>
    <cellStyle name="20% - Accent5 13 3 6 3" xfId="15502"/>
    <cellStyle name="20% - Accent5 13 3 7" xfId="15503"/>
    <cellStyle name="20% - Accent5 13 3 7 2" xfId="15504"/>
    <cellStyle name="20% - Accent5 13 3 8" xfId="15505"/>
    <cellStyle name="20% - Accent5 13 4" xfId="15506"/>
    <cellStyle name="20% - Accent5 13 4 2" xfId="15507"/>
    <cellStyle name="20% - Accent5 13 4 2 2" xfId="15508"/>
    <cellStyle name="20% - Accent5 13 4 2 2 2" xfId="15509"/>
    <cellStyle name="20% - Accent5 13 4 2 2 2 2" xfId="15510"/>
    <cellStyle name="20% - Accent5 13 4 2 2 3" xfId="15511"/>
    <cellStyle name="20% - Accent5 13 4 2 3" xfId="15512"/>
    <cellStyle name="20% - Accent5 13 4 2 3 2" xfId="15513"/>
    <cellStyle name="20% - Accent5 13 4 2 3 2 2" xfId="15514"/>
    <cellStyle name="20% - Accent5 13 4 2 3 3" xfId="15515"/>
    <cellStyle name="20% - Accent5 13 4 2 4" xfId="15516"/>
    <cellStyle name="20% - Accent5 13 4 2 4 2" xfId="15517"/>
    <cellStyle name="20% - Accent5 13 4 2 5" xfId="15518"/>
    <cellStyle name="20% - Accent5 13 4 3" xfId="15519"/>
    <cellStyle name="20% - Accent5 13 4 3 2" xfId="15520"/>
    <cellStyle name="20% - Accent5 13 4 3 2 2" xfId="15521"/>
    <cellStyle name="20% - Accent5 13 4 3 3" xfId="15522"/>
    <cellStyle name="20% - Accent5 13 4 4" xfId="15523"/>
    <cellStyle name="20% - Accent5 13 4 4 2" xfId="15524"/>
    <cellStyle name="20% - Accent5 13 4 4 2 2" xfId="15525"/>
    <cellStyle name="20% - Accent5 13 4 4 3" xfId="15526"/>
    <cellStyle name="20% - Accent5 13 4 5" xfId="15527"/>
    <cellStyle name="20% - Accent5 13 4 5 2" xfId="15528"/>
    <cellStyle name="20% - Accent5 13 4 6" xfId="15529"/>
    <cellStyle name="20% - Accent5 13 5" xfId="15530"/>
    <cellStyle name="20% - Accent5 13 5 2" xfId="15531"/>
    <cellStyle name="20% - Accent5 13 5 2 2" xfId="15532"/>
    <cellStyle name="20% - Accent5 13 5 2 2 2" xfId="15533"/>
    <cellStyle name="20% - Accent5 13 5 2 3" xfId="15534"/>
    <cellStyle name="20% - Accent5 13 5 3" xfId="15535"/>
    <cellStyle name="20% - Accent5 13 5 3 2" xfId="15536"/>
    <cellStyle name="20% - Accent5 13 5 3 2 2" xfId="15537"/>
    <cellStyle name="20% - Accent5 13 5 3 3" xfId="15538"/>
    <cellStyle name="20% - Accent5 13 5 4" xfId="15539"/>
    <cellStyle name="20% - Accent5 13 5 4 2" xfId="15540"/>
    <cellStyle name="20% - Accent5 13 5 5" xfId="15541"/>
    <cellStyle name="20% - Accent5 13 6" xfId="15542"/>
    <cellStyle name="20% - Accent5 13 6 2" xfId="15543"/>
    <cellStyle name="20% - Accent5 13 6 2 2" xfId="15544"/>
    <cellStyle name="20% - Accent5 13 6 3" xfId="15545"/>
    <cellStyle name="20% - Accent5 13 7" xfId="15546"/>
    <cellStyle name="20% - Accent5 13 7 2" xfId="15547"/>
    <cellStyle name="20% - Accent5 13 7 2 2" xfId="15548"/>
    <cellStyle name="20% - Accent5 13 7 3" xfId="15549"/>
    <cellStyle name="20% - Accent5 13 8" xfId="15550"/>
    <cellStyle name="20% - Accent5 13 8 2" xfId="15551"/>
    <cellStyle name="20% - Accent5 13 8 2 2" xfId="15552"/>
    <cellStyle name="20% - Accent5 13 8 3" xfId="15553"/>
    <cellStyle name="20% - Accent5 13 9" xfId="15554"/>
    <cellStyle name="20% - Accent5 13 9 2" xfId="15555"/>
    <cellStyle name="20% - Accent5 130" xfId="15556"/>
    <cellStyle name="20% - Accent5 131" xfId="15557"/>
    <cellStyle name="20% - Accent5 132" xfId="15558"/>
    <cellStyle name="20% - Accent5 133" xfId="15559"/>
    <cellStyle name="20% - Accent5 134" xfId="15560"/>
    <cellStyle name="20% - Accent5 135" xfId="15561"/>
    <cellStyle name="20% - Accent5 136" xfId="15562"/>
    <cellStyle name="20% - Accent5 137" xfId="15563"/>
    <cellStyle name="20% - Accent5 138" xfId="15564"/>
    <cellStyle name="20% - Accent5 139" xfId="15565"/>
    <cellStyle name="20% - Accent5 14" xfId="15566"/>
    <cellStyle name="20% - Accent5 14 2" xfId="15567"/>
    <cellStyle name="20% - Accent5 14 2 2" xfId="15568"/>
    <cellStyle name="20% - Accent5 14 2 2 2" xfId="15569"/>
    <cellStyle name="20% - Accent5 14 2 2 2 2" xfId="15570"/>
    <cellStyle name="20% - Accent5 14 2 2 2 2 2" xfId="15571"/>
    <cellStyle name="20% - Accent5 14 2 2 2 2 2 2" xfId="15572"/>
    <cellStyle name="20% - Accent5 14 2 2 2 2 3" xfId="15573"/>
    <cellStyle name="20% - Accent5 14 2 2 2 3" xfId="15574"/>
    <cellStyle name="20% - Accent5 14 2 2 2 3 2" xfId="15575"/>
    <cellStyle name="20% - Accent5 14 2 2 2 3 2 2" xfId="15576"/>
    <cellStyle name="20% - Accent5 14 2 2 2 3 3" xfId="15577"/>
    <cellStyle name="20% - Accent5 14 2 2 2 4" xfId="15578"/>
    <cellStyle name="20% - Accent5 14 2 2 2 4 2" xfId="15579"/>
    <cellStyle name="20% - Accent5 14 2 2 2 5" xfId="15580"/>
    <cellStyle name="20% - Accent5 14 2 2 3" xfId="15581"/>
    <cellStyle name="20% - Accent5 14 2 2 3 2" xfId="15582"/>
    <cellStyle name="20% - Accent5 14 2 2 3 2 2" xfId="15583"/>
    <cellStyle name="20% - Accent5 14 2 2 3 3" xfId="15584"/>
    <cellStyle name="20% - Accent5 14 2 2 4" xfId="15585"/>
    <cellStyle name="20% - Accent5 14 2 2 4 2" xfId="15586"/>
    <cellStyle name="20% - Accent5 14 2 2 4 2 2" xfId="15587"/>
    <cellStyle name="20% - Accent5 14 2 2 4 3" xfId="15588"/>
    <cellStyle name="20% - Accent5 14 2 2 5" xfId="15589"/>
    <cellStyle name="20% - Accent5 14 2 2 5 2" xfId="15590"/>
    <cellStyle name="20% - Accent5 14 2 2 6" xfId="15591"/>
    <cellStyle name="20% - Accent5 14 2 3" xfId="15592"/>
    <cellStyle name="20% - Accent5 14 2 3 2" xfId="15593"/>
    <cellStyle name="20% - Accent5 14 2 3 2 2" xfId="15594"/>
    <cellStyle name="20% - Accent5 14 2 3 2 2 2" xfId="15595"/>
    <cellStyle name="20% - Accent5 14 2 3 2 3" xfId="15596"/>
    <cellStyle name="20% - Accent5 14 2 3 3" xfId="15597"/>
    <cellStyle name="20% - Accent5 14 2 3 3 2" xfId="15598"/>
    <cellStyle name="20% - Accent5 14 2 3 3 2 2" xfId="15599"/>
    <cellStyle name="20% - Accent5 14 2 3 3 3" xfId="15600"/>
    <cellStyle name="20% - Accent5 14 2 3 4" xfId="15601"/>
    <cellStyle name="20% - Accent5 14 2 3 4 2" xfId="15602"/>
    <cellStyle name="20% - Accent5 14 2 3 5" xfId="15603"/>
    <cellStyle name="20% - Accent5 14 2 4" xfId="15604"/>
    <cellStyle name="20% - Accent5 14 2 4 2" xfId="15605"/>
    <cellStyle name="20% - Accent5 14 2 4 2 2" xfId="15606"/>
    <cellStyle name="20% - Accent5 14 2 4 3" xfId="15607"/>
    <cellStyle name="20% - Accent5 14 2 5" xfId="15608"/>
    <cellStyle name="20% - Accent5 14 2 5 2" xfId="15609"/>
    <cellStyle name="20% - Accent5 14 2 5 2 2" xfId="15610"/>
    <cellStyle name="20% - Accent5 14 2 5 3" xfId="15611"/>
    <cellStyle name="20% - Accent5 14 2 6" xfId="15612"/>
    <cellStyle name="20% - Accent5 14 2 6 2" xfId="15613"/>
    <cellStyle name="20% - Accent5 14 2 6 2 2" xfId="15614"/>
    <cellStyle name="20% - Accent5 14 2 6 3" xfId="15615"/>
    <cellStyle name="20% - Accent5 14 2 7" xfId="15616"/>
    <cellStyle name="20% - Accent5 14 2 7 2" xfId="15617"/>
    <cellStyle name="20% - Accent5 14 2 8" xfId="15618"/>
    <cellStyle name="20% - Accent5 14 3" xfId="15619"/>
    <cellStyle name="20% - Accent5 14 3 2" xfId="15620"/>
    <cellStyle name="20% - Accent5 14 3 2 2" xfId="15621"/>
    <cellStyle name="20% - Accent5 14 3 2 2 2" xfId="15622"/>
    <cellStyle name="20% - Accent5 14 3 2 2 2 2" xfId="15623"/>
    <cellStyle name="20% - Accent5 14 3 2 2 3" xfId="15624"/>
    <cellStyle name="20% - Accent5 14 3 2 3" xfId="15625"/>
    <cellStyle name="20% - Accent5 14 3 2 3 2" xfId="15626"/>
    <cellStyle name="20% - Accent5 14 3 2 3 2 2" xfId="15627"/>
    <cellStyle name="20% - Accent5 14 3 2 3 3" xfId="15628"/>
    <cellStyle name="20% - Accent5 14 3 2 4" xfId="15629"/>
    <cellStyle name="20% - Accent5 14 3 2 4 2" xfId="15630"/>
    <cellStyle name="20% - Accent5 14 3 2 5" xfId="15631"/>
    <cellStyle name="20% - Accent5 14 3 3" xfId="15632"/>
    <cellStyle name="20% - Accent5 14 3 3 2" xfId="15633"/>
    <cellStyle name="20% - Accent5 14 3 3 2 2" xfId="15634"/>
    <cellStyle name="20% - Accent5 14 3 3 3" xfId="15635"/>
    <cellStyle name="20% - Accent5 14 3 4" xfId="15636"/>
    <cellStyle name="20% - Accent5 14 3 4 2" xfId="15637"/>
    <cellStyle name="20% - Accent5 14 3 4 2 2" xfId="15638"/>
    <cellStyle name="20% - Accent5 14 3 4 3" xfId="15639"/>
    <cellStyle name="20% - Accent5 14 3 5" xfId="15640"/>
    <cellStyle name="20% - Accent5 14 3 5 2" xfId="15641"/>
    <cellStyle name="20% - Accent5 14 3 6" xfId="15642"/>
    <cellStyle name="20% - Accent5 14 4" xfId="15643"/>
    <cellStyle name="20% - Accent5 14 4 2" xfId="15644"/>
    <cellStyle name="20% - Accent5 14 4 2 2" xfId="15645"/>
    <cellStyle name="20% - Accent5 14 4 2 2 2" xfId="15646"/>
    <cellStyle name="20% - Accent5 14 4 2 3" xfId="15647"/>
    <cellStyle name="20% - Accent5 14 4 3" xfId="15648"/>
    <cellStyle name="20% - Accent5 14 4 3 2" xfId="15649"/>
    <cellStyle name="20% - Accent5 14 4 3 2 2" xfId="15650"/>
    <cellStyle name="20% - Accent5 14 4 3 3" xfId="15651"/>
    <cellStyle name="20% - Accent5 14 4 4" xfId="15652"/>
    <cellStyle name="20% - Accent5 14 4 4 2" xfId="15653"/>
    <cellStyle name="20% - Accent5 14 4 5" xfId="15654"/>
    <cellStyle name="20% - Accent5 14 5" xfId="15655"/>
    <cellStyle name="20% - Accent5 14 5 2" xfId="15656"/>
    <cellStyle name="20% - Accent5 14 5 2 2" xfId="15657"/>
    <cellStyle name="20% - Accent5 14 5 3" xfId="15658"/>
    <cellStyle name="20% - Accent5 14 6" xfId="15659"/>
    <cellStyle name="20% - Accent5 14 6 2" xfId="15660"/>
    <cellStyle name="20% - Accent5 14 6 2 2" xfId="15661"/>
    <cellStyle name="20% - Accent5 14 6 3" xfId="15662"/>
    <cellStyle name="20% - Accent5 14 7" xfId="15663"/>
    <cellStyle name="20% - Accent5 14 7 2" xfId="15664"/>
    <cellStyle name="20% - Accent5 14 7 2 2" xfId="15665"/>
    <cellStyle name="20% - Accent5 14 7 3" xfId="15666"/>
    <cellStyle name="20% - Accent5 14 8" xfId="15667"/>
    <cellStyle name="20% - Accent5 14 8 2" xfId="15668"/>
    <cellStyle name="20% - Accent5 14 9" xfId="15669"/>
    <cellStyle name="20% - Accent5 140" xfId="15670"/>
    <cellStyle name="20% - Accent5 141" xfId="15671"/>
    <cellStyle name="20% - Accent5 142" xfId="15672"/>
    <cellStyle name="20% - Accent5 143" xfId="15673"/>
    <cellStyle name="20% - Accent5 144" xfId="15674"/>
    <cellStyle name="20% - Accent5 145" xfId="15675"/>
    <cellStyle name="20% - Accent5 146" xfId="15676"/>
    <cellStyle name="20% - Accent5 147" xfId="15677"/>
    <cellStyle name="20% - Accent5 148" xfId="15678"/>
    <cellStyle name="20% - Accent5 149" xfId="15679"/>
    <cellStyle name="20% - Accent5 15" xfId="15680"/>
    <cellStyle name="20% - Accent5 15 2" xfId="15681"/>
    <cellStyle name="20% - Accent5 15 2 2" xfId="15682"/>
    <cellStyle name="20% - Accent5 15 2 2 2" xfId="15683"/>
    <cellStyle name="20% - Accent5 15 2 2 2 2" xfId="15684"/>
    <cellStyle name="20% - Accent5 15 2 2 2 2 2" xfId="15685"/>
    <cellStyle name="20% - Accent5 15 2 2 2 2 2 2" xfId="15686"/>
    <cellStyle name="20% - Accent5 15 2 2 2 2 3" xfId="15687"/>
    <cellStyle name="20% - Accent5 15 2 2 2 3" xfId="15688"/>
    <cellStyle name="20% - Accent5 15 2 2 2 3 2" xfId="15689"/>
    <cellStyle name="20% - Accent5 15 2 2 2 3 2 2" xfId="15690"/>
    <cellStyle name="20% - Accent5 15 2 2 2 3 3" xfId="15691"/>
    <cellStyle name="20% - Accent5 15 2 2 2 4" xfId="15692"/>
    <cellStyle name="20% - Accent5 15 2 2 2 4 2" xfId="15693"/>
    <cellStyle name="20% - Accent5 15 2 2 2 5" xfId="15694"/>
    <cellStyle name="20% - Accent5 15 2 2 3" xfId="15695"/>
    <cellStyle name="20% - Accent5 15 2 2 3 2" xfId="15696"/>
    <cellStyle name="20% - Accent5 15 2 2 3 2 2" xfId="15697"/>
    <cellStyle name="20% - Accent5 15 2 2 3 3" xfId="15698"/>
    <cellStyle name="20% - Accent5 15 2 2 4" xfId="15699"/>
    <cellStyle name="20% - Accent5 15 2 2 4 2" xfId="15700"/>
    <cellStyle name="20% - Accent5 15 2 2 4 2 2" xfId="15701"/>
    <cellStyle name="20% - Accent5 15 2 2 4 3" xfId="15702"/>
    <cellStyle name="20% - Accent5 15 2 2 5" xfId="15703"/>
    <cellStyle name="20% - Accent5 15 2 2 5 2" xfId="15704"/>
    <cellStyle name="20% - Accent5 15 2 2 6" xfId="15705"/>
    <cellStyle name="20% - Accent5 15 2 3" xfId="15706"/>
    <cellStyle name="20% - Accent5 15 2 3 2" xfId="15707"/>
    <cellStyle name="20% - Accent5 15 2 3 2 2" xfId="15708"/>
    <cellStyle name="20% - Accent5 15 2 3 2 2 2" xfId="15709"/>
    <cellStyle name="20% - Accent5 15 2 3 2 3" xfId="15710"/>
    <cellStyle name="20% - Accent5 15 2 3 3" xfId="15711"/>
    <cellStyle name="20% - Accent5 15 2 3 3 2" xfId="15712"/>
    <cellStyle name="20% - Accent5 15 2 3 3 2 2" xfId="15713"/>
    <cellStyle name="20% - Accent5 15 2 3 3 3" xfId="15714"/>
    <cellStyle name="20% - Accent5 15 2 3 4" xfId="15715"/>
    <cellStyle name="20% - Accent5 15 2 3 4 2" xfId="15716"/>
    <cellStyle name="20% - Accent5 15 2 3 5" xfId="15717"/>
    <cellStyle name="20% - Accent5 15 2 4" xfId="15718"/>
    <cellStyle name="20% - Accent5 15 2 4 2" xfId="15719"/>
    <cellStyle name="20% - Accent5 15 2 4 2 2" xfId="15720"/>
    <cellStyle name="20% - Accent5 15 2 4 3" xfId="15721"/>
    <cellStyle name="20% - Accent5 15 2 5" xfId="15722"/>
    <cellStyle name="20% - Accent5 15 2 5 2" xfId="15723"/>
    <cellStyle name="20% - Accent5 15 2 5 2 2" xfId="15724"/>
    <cellStyle name="20% - Accent5 15 2 5 3" xfId="15725"/>
    <cellStyle name="20% - Accent5 15 2 6" xfId="15726"/>
    <cellStyle name="20% - Accent5 15 2 6 2" xfId="15727"/>
    <cellStyle name="20% - Accent5 15 2 6 2 2" xfId="15728"/>
    <cellStyle name="20% - Accent5 15 2 6 3" xfId="15729"/>
    <cellStyle name="20% - Accent5 15 2 7" xfId="15730"/>
    <cellStyle name="20% - Accent5 15 2 7 2" xfId="15731"/>
    <cellStyle name="20% - Accent5 15 2 8" xfId="15732"/>
    <cellStyle name="20% - Accent5 15 3" xfId="15733"/>
    <cellStyle name="20% - Accent5 15 3 2" xfId="15734"/>
    <cellStyle name="20% - Accent5 15 3 2 2" xfId="15735"/>
    <cellStyle name="20% - Accent5 15 3 2 2 2" xfId="15736"/>
    <cellStyle name="20% - Accent5 15 3 2 2 2 2" xfId="15737"/>
    <cellStyle name="20% - Accent5 15 3 2 2 3" xfId="15738"/>
    <cellStyle name="20% - Accent5 15 3 2 3" xfId="15739"/>
    <cellStyle name="20% - Accent5 15 3 2 3 2" xfId="15740"/>
    <cellStyle name="20% - Accent5 15 3 2 3 2 2" xfId="15741"/>
    <cellStyle name="20% - Accent5 15 3 2 3 3" xfId="15742"/>
    <cellStyle name="20% - Accent5 15 3 2 4" xfId="15743"/>
    <cellStyle name="20% - Accent5 15 3 2 4 2" xfId="15744"/>
    <cellStyle name="20% - Accent5 15 3 2 5" xfId="15745"/>
    <cellStyle name="20% - Accent5 15 3 3" xfId="15746"/>
    <cellStyle name="20% - Accent5 15 3 3 2" xfId="15747"/>
    <cellStyle name="20% - Accent5 15 3 3 2 2" xfId="15748"/>
    <cellStyle name="20% - Accent5 15 3 3 3" xfId="15749"/>
    <cellStyle name="20% - Accent5 15 3 4" xfId="15750"/>
    <cellStyle name="20% - Accent5 15 3 4 2" xfId="15751"/>
    <cellStyle name="20% - Accent5 15 3 4 2 2" xfId="15752"/>
    <cellStyle name="20% - Accent5 15 3 4 3" xfId="15753"/>
    <cellStyle name="20% - Accent5 15 3 5" xfId="15754"/>
    <cellStyle name="20% - Accent5 15 3 5 2" xfId="15755"/>
    <cellStyle name="20% - Accent5 15 3 6" xfId="15756"/>
    <cellStyle name="20% - Accent5 15 4" xfId="15757"/>
    <cellStyle name="20% - Accent5 15 4 2" xfId="15758"/>
    <cellStyle name="20% - Accent5 15 4 2 2" xfId="15759"/>
    <cellStyle name="20% - Accent5 15 4 2 2 2" xfId="15760"/>
    <cellStyle name="20% - Accent5 15 4 2 3" xfId="15761"/>
    <cellStyle name="20% - Accent5 15 4 3" xfId="15762"/>
    <cellStyle name="20% - Accent5 15 4 3 2" xfId="15763"/>
    <cellStyle name="20% - Accent5 15 4 3 2 2" xfId="15764"/>
    <cellStyle name="20% - Accent5 15 4 3 3" xfId="15765"/>
    <cellStyle name="20% - Accent5 15 4 4" xfId="15766"/>
    <cellStyle name="20% - Accent5 15 4 4 2" xfId="15767"/>
    <cellStyle name="20% - Accent5 15 4 5" xfId="15768"/>
    <cellStyle name="20% - Accent5 15 5" xfId="15769"/>
    <cellStyle name="20% - Accent5 15 5 2" xfId="15770"/>
    <cellStyle name="20% - Accent5 15 5 2 2" xfId="15771"/>
    <cellStyle name="20% - Accent5 15 5 3" xfId="15772"/>
    <cellStyle name="20% - Accent5 15 6" xfId="15773"/>
    <cellStyle name="20% - Accent5 15 6 2" xfId="15774"/>
    <cellStyle name="20% - Accent5 15 6 2 2" xfId="15775"/>
    <cellStyle name="20% - Accent5 15 6 3" xfId="15776"/>
    <cellStyle name="20% - Accent5 15 7" xfId="15777"/>
    <cellStyle name="20% - Accent5 15 7 2" xfId="15778"/>
    <cellStyle name="20% - Accent5 15 7 2 2" xfId="15779"/>
    <cellStyle name="20% - Accent5 15 7 3" xfId="15780"/>
    <cellStyle name="20% - Accent5 15 8" xfId="15781"/>
    <cellStyle name="20% - Accent5 15 8 2" xfId="15782"/>
    <cellStyle name="20% - Accent5 15 9" xfId="15783"/>
    <cellStyle name="20% - Accent5 150" xfId="15784"/>
    <cellStyle name="20% - Accent5 151" xfId="15785"/>
    <cellStyle name="20% - Accent5 152" xfId="15786"/>
    <cellStyle name="20% - Accent5 153" xfId="15787"/>
    <cellStyle name="20% - Accent5 154" xfId="15788"/>
    <cellStyle name="20% - Accent5 155" xfId="15789"/>
    <cellStyle name="20% - Accent5 156" xfId="15790"/>
    <cellStyle name="20% - Accent5 157" xfId="15791"/>
    <cellStyle name="20% - Accent5 158" xfId="15792"/>
    <cellStyle name="20% - Accent5 159" xfId="15793"/>
    <cellStyle name="20% - Accent5 16" xfId="15794"/>
    <cellStyle name="20% - Accent5 16 2" xfId="15795"/>
    <cellStyle name="20% - Accent5 16 2 2" xfId="15796"/>
    <cellStyle name="20% - Accent5 16 2 2 2" xfId="15797"/>
    <cellStyle name="20% - Accent5 16 2 2 2 2" xfId="15798"/>
    <cellStyle name="20% - Accent5 16 2 2 2 2 2" xfId="15799"/>
    <cellStyle name="20% - Accent5 16 2 2 2 3" xfId="15800"/>
    <cellStyle name="20% - Accent5 16 2 2 3" xfId="15801"/>
    <cellStyle name="20% - Accent5 16 2 2 3 2" xfId="15802"/>
    <cellStyle name="20% - Accent5 16 2 2 3 2 2" xfId="15803"/>
    <cellStyle name="20% - Accent5 16 2 2 3 3" xfId="15804"/>
    <cellStyle name="20% - Accent5 16 2 2 4" xfId="15805"/>
    <cellStyle name="20% - Accent5 16 2 2 4 2" xfId="15806"/>
    <cellStyle name="20% - Accent5 16 2 2 5" xfId="15807"/>
    <cellStyle name="20% - Accent5 16 2 3" xfId="15808"/>
    <cellStyle name="20% - Accent5 16 2 3 2" xfId="15809"/>
    <cellStyle name="20% - Accent5 16 2 3 2 2" xfId="15810"/>
    <cellStyle name="20% - Accent5 16 2 3 3" xfId="15811"/>
    <cellStyle name="20% - Accent5 16 2 4" xfId="15812"/>
    <cellStyle name="20% - Accent5 16 2 4 2" xfId="15813"/>
    <cellStyle name="20% - Accent5 16 2 4 2 2" xfId="15814"/>
    <cellStyle name="20% - Accent5 16 2 4 3" xfId="15815"/>
    <cellStyle name="20% - Accent5 16 2 5" xfId="15816"/>
    <cellStyle name="20% - Accent5 16 2 5 2" xfId="15817"/>
    <cellStyle name="20% - Accent5 16 2 5 2 2" xfId="15818"/>
    <cellStyle name="20% - Accent5 16 2 5 3" xfId="15819"/>
    <cellStyle name="20% - Accent5 16 2 6" xfId="15820"/>
    <cellStyle name="20% - Accent5 16 2 6 2" xfId="15821"/>
    <cellStyle name="20% - Accent5 16 2 7" xfId="15822"/>
    <cellStyle name="20% - Accent5 16 3" xfId="15823"/>
    <cellStyle name="20% - Accent5 16 3 2" xfId="15824"/>
    <cellStyle name="20% - Accent5 16 3 2 2" xfId="15825"/>
    <cellStyle name="20% - Accent5 16 3 2 2 2" xfId="15826"/>
    <cellStyle name="20% - Accent5 16 3 2 3" xfId="15827"/>
    <cellStyle name="20% - Accent5 16 3 3" xfId="15828"/>
    <cellStyle name="20% - Accent5 16 3 3 2" xfId="15829"/>
    <cellStyle name="20% - Accent5 16 3 3 2 2" xfId="15830"/>
    <cellStyle name="20% - Accent5 16 3 3 3" xfId="15831"/>
    <cellStyle name="20% - Accent5 16 3 4" xfId="15832"/>
    <cellStyle name="20% - Accent5 16 3 4 2" xfId="15833"/>
    <cellStyle name="20% - Accent5 16 3 5" xfId="15834"/>
    <cellStyle name="20% - Accent5 16 4" xfId="15835"/>
    <cellStyle name="20% - Accent5 16 4 2" xfId="15836"/>
    <cellStyle name="20% - Accent5 16 4 2 2" xfId="15837"/>
    <cellStyle name="20% - Accent5 16 4 3" xfId="15838"/>
    <cellStyle name="20% - Accent5 16 5" xfId="15839"/>
    <cellStyle name="20% - Accent5 16 5 2" xfId="15840"/>
    <cellStyle name="20% - Accent5 16 5 2 2" xfId="15841"/>
    <cellStyle name="20% - Accent5 16 5 3" xfId="15842"/>
    <cellStyle name="20% - Accent5 16 6" xfId="15843"/>
    <cellStyle name="20% - Accent5 16 6 2" xfId="15844"/>
    <cellStyle name="20% - Accent5 16 6 2 2" xfId="15845"/>
    <cellStyle name="20% - Accent5 16 6 3" xfId="15846"/>
    <cellStyle name="20% - Accent5 16 7" xfId="15847"/>
    <cellStyle name="20% - Accent5 16 7 2" xfId="15848"/>
    <cellStyle name="20% - Accent5 16 8" xfId="15849"/>
    <cellStyle name="20% - Accent5 160" xfId="15850"/>
    <cellStyle name="20% - Accent5 161" xfId="15851"/>
    <cellStyle name="20% - Accent5 162" xfId="15852"/>
    <cellStyle name="20% - Accent5 163" xfId="15853"/>
    <cellStyle name="20% - Accent5 164" xfId="15854"/>
    <cellStyle name="20% - Accent5 165" xfId="15855"/>
    <cellStyle name="20% - Accent5 166" xfId="15856"/>
    <cellStyle name="20% - Accent5 167" xfId="15857"/>
    <cellStyle name="20% - Accent5 168" xfId="15858"/>
    <cellStyle name="20% - Accent5 169" xfId="15859"/>
    <cellStyle name="20% - Accent5 17" xfId="15860"/>
    <cellStyle name="20% - Accent5 17 2" xfId="15861"/>
    <cellStyle name="20% - Accent5 17 2 2" xfId="15862"/>
    <cellStyle name="20% - Accent5 17 2 2 2" xfId="15863"/>
    <cellStyle name="20% - Accent5 17 2 2 2 2" xfId="15864"/>
    <cellStyle name="20% - Accent5 17 2 2 2 2 2" xfId="15865"/>
    <cellStyle name="20% - Accent5 17 2 2 2 3" xfId="15866"/>
    <cellStyle name="20% - Accent5 17 2 2 3" xfId="15867"/>
    <cellStyle name="20% - Accent5 17 2 2 3 2" xfId="15868"/>
    <cellStyle name="20% - Accent5 17 2 2 3 2 2" xfId="15869"/>
    <cellStyle name="20% - Accent5 17 2 2 3 3" xfId="15870"/>
    <cellStyle name="20% - Accent5 17 2 2 4" xfId="15871"/>
    <cellStyle name="20% - Accent5 17 2 2 4 2" xfId="15872"/>
    <cellStyle name="20% - Accent5 17 2 2 5" xfId="15873"/>
    <cellStyle name="20% - Accent5 17 2 3" xfId="15874"/>
    <cellStyle name="20% - Accent5 17 2 3 2" xfId="15875"/>
    <cellStyle name="20% - Accent5 17 2 3 2 2" xfId="15876"/>
    <cellStyle name="20% - Accent5 17 2 3 3" xfId="15877"/>
    <cellStyle name="20% - Accent5 17 2 4" xfId="15878"/>
    <cellStyle name="20% - Accent5 17 2 4 2" xfId="15879"/>
    <cellStyle name="20% - Accent5 17 2 4 2 2" xfId="15880"/>
    <cellStyle name="20% - Accent5 17 2 4 3" xfId="15881"/>
    <cellStyle name="20% - Accent5 17 2 5" xfId="15882"/>
    <cellStyle name="20% - Accent5 17 2 5 2" xfId="15883"/>
    <cellStyle name="20% - Accent5 17 2 5 2 2" xfId="15884"/>
    <cellStyle name="20% - Accent5 17 2 5 3" xfId="15885"/>
    <cellStyle name="20% - Accent5 17 2 6" xfId="15886"/>
    <cellStyle name="20% - Accent5 17 2 6 2" xfId="15887"/>
    <cellStyle name="20% - Accent5 17 2 7" xfId="15888"/>
    <cellStyle name="20% - Accent5 17 3" xfId="15889"/>
    <cellStyle name="20% - Accent5 17 3 2" xfId="15890"/>
    <cellStyle name="20% - Accent5 17 3 2 2" xfId="15891"/>
    <cellStyle name="20% - Accent5 17 3 2 2 2" xfId="15892"/>
    <cellStyle name="20% - Accent5 17 3 2 3" xfId="15893"/>
    <cellStyle name="20% - Accent5 17 3 3" xfId="15894"/>
    <cellStyle name="20% - Accent5 17 3 3 2" xfId="15895"/>
    <cellStyle name="20% - Accent5 17 3 3 2 2" xfId="15896"/>
    <cellStyle name="20% - Accent5 17 3 3 3" xfId="15897"/>
    <cellStyle name="20% - Accent5 17 3 4" xfId="15898"/>
    <cellStyle name="20% - Accent5 17 3 4 2" xfId="15899"/>
    <cellStyle name="20% - Accent5 17 3 5" xfId="15900"/>
    <cellStyle name="20% - Accent5 17 4" xfId="15901"/>
    <cellStyle name="20% - Accent5 17 4 2" xfId="15902"/>
    <cellStyle name="20% - Accent5 17 4 2 2" xfId="15903"/>
    <cellStyle name="20% - Accent5 17 4 3" xfId="15904"/>
    <cellStyle name="20% - Accent5 17 5" xfId="15905"/>
    <cellStyle name="20% - Accent5 17 5 2" xfId="15906"/>
    <cellStyle name="20% - Accent5 17 5 2 2" xfId="15907"/>
    <cellStyle name="20% - Accent5 17 5 3" xfId="15908"/>
    <cellStyle name="20% - Accent5 17 6" xfId="15909"/>
    <cellStyle name="20% - Accent5 17 6 2" xfId="15910"/>
    <cellStyle name="20% - Accent5 17 6 2 2" xfId="15911"/>
    <cellStyle name="20% - Accent5 17 6 3" xfId="15912"/>
    <cellStyle name="20% - Accent5 17 7" xfId="15913"/>
    <cellStyle name="20% - Accent5 17 7 2" xfId="15914"/>
    <cellStyle name="20% - Accent5 17 8" xfId="15915"/>
    <cellStyle name="20% - Accent5 170" xfId="15916"/>
    <cellStyle name="20% - Accent5 171" xfId="52358"/>
    <cellStyle name="20% - Accent5 172" xfId="52368"/>
    <cellStyle name="20% - Accent5 173" xfId="52543"/>
    <cellStyle name="20% - Accent5 174" xfId="52544"/>
    <cellStyle name="20% - Accent5 18" xfId="15917"/>
    <cellStyle name="20% - Accent5 18 2" xfId="15918"/>
    <cellStyle name="20% - Accent5 18 2 2" xfId="15919"/>
    <cellStyle name="20% - Accent5 18 2 2 2" xfId="15920"/>
    <cellStyle name="20% - Accent5 18 2 2 2 2" xfId="15921"/>
    <cellStyle name="20% - Accent5 18 2 2 2 2 2" xfId="15922"/>
    <cellStyle name="20% - Accent5 18 2 2 2 3" xfId="15923"/>
    <cellStyle name="20% - Accent5 18 2 2 3" xfId="15924"/>
    <cellStyle name="20% - Accent5 18 2 2 3 2" xfId="15925"/>
    <cellStyle name="20% - Accent5 18 2 2 3 2 2" xfId="15926"/>
    <cellStyle name="20% - Accent5 18 2 2 3 3" xfId="15927"/>
    <cellStyle name="20% - Accent5 18 2 2 4" xfId="15928"/>
    <cellStyle name="20% - Accent5 18 2 2 4 2" xfId="15929"/>
    <cellStyle name="20% - Accent5 18 2 2 5" xfId="15930"/>
    <cellStyle name="20% - Accent5 18 2 3" xfId="15931"/>
    <cellStyle name="20% - Accent5 18 2 3 2" xfId="15932"/>
    <cellStyle name="20% - Accent5 18 2 3 2 2" xfId="15933"/>
    <cellStyle name="20% - Accent5 18 2 3 3" xfId="15934"/>
    <cellStyle name="20% - Accent5 18 2 4" xfId="15935"/>
    <cellStyle name="20% - Accent5 18 2 4 2" xfId="15936"/>
    <cellStyle name="20% - Accent5 18 2 4 2 2" xfId="15937"/>
    <cellStyle name="20% - Accent5 18 2 4 3" xfId="15938"/>
    <cellStyle name="20% - Accent5 18 2 5" xfId="15939"/>
    <cellStyle name="20% - Accent5 18 2 5 2" xfId="15940"/>
    <cellStyle name="20% - Accent5 18 2 5 2 2" xfId="15941"/>
    <cellStyle name="20% - Accent5 18 2 5 3" xfId="15942"/>
    <cellStyle name="20% - Accent5 18 2 6" xfId="15943"/>
    <cellStyle name="20% - Accent5 18 2 6 2" xfId="15944"/>
    <cellStyle name="20% - Accent5 18 2 7" xfId="15945"/>
    <cellStyle name="20% - Accent5 18 3" xfId="15946"/>
    <cellStyle name="20% - Accent5 18 3 2" xfId="15947"/>
    <cellStyle name="20% - Accent5 18 3 2 2" xfId="15948"/>
    <cellStyle name="20% - Accent5 18 3 2 2 2" xfId="15949"/>
    <cellStyle name="20% - Accent5 18 3 2 3" xfId="15950"/>
    <cellStyle name="20% - Accent5 18 3 3" xfId="15951"/>
    <cellStyle name="20% - Accent5 18 3 3 2" xfId="15952"/>
    <cellStyle name="20% - Accent5 18 3 3 2 2" xfId="15953"/>
    <cellStyle name="20% - Accent5 18 3 3 3" xfId="15954"/>
    <cellStyle name="20% - Accent5 18 3 4" xfId="15955"/>
    <cellStyle name="20% - Accent5 18 3 4 2" xfId="15956"/>
    <cellStyle name="20% - Accent5 18 3 5" xfId="15957"/>
    <cellStyle name="20% - Accent5 18 4" xfId="15958"/>
    <cellStyle name="20% - Accent5 18 4 2" xfId="15959"/>
    <cellStyle name="20% - Accent5 18 4 2 2" xfId="15960"/>
    <cellStyle name="20% - Accent5 18 4 3" xfId="15961"/>
    <cellStyle name="20% - Accent5 18 5" xfId="15962"/>
    <cellStyle name="20% - Accent5 18 5 2" xfId="15963"/>
    <cellStyle name="20% - Accent5 18 5 2 2" xfId="15964"/>
    <cellStyle name="20% - Accent5 18 5 3" xfId="15965"/>
    <cellStyle name="20% - Accent5 18 6" xfId="15966"/>
    <cellStyle name="20% - Accent5 18 6 2" xfId="15967"/>
    <cellStyle name="20% - Accent5 18 6 2 2" xfId="15968"/>
    <cellStyle name="20% - Accent5 18 6 3" xfId="15969"/>
    <cellStyle name="20% - Accent5 18 7" xfId="15970"/>
    <cellStyle name="20% - Accent5 18 7 2" xfId="15971"/>
    <cellStyle name="20% - Accent5 18 8" xfId="15972"/>
    <cellStyle name="20% - Accent5 19" xfId="15973"/>
    <cellStyle name="20% - Accent5 19 2" xfId="15974"/>
    <cellStyle name="20% - Accent5 19 2 2" xfId="15975"/>
    <cellStyle name="20% - Accent5 19 2 2 2" xfId="15976"/>
    <cellStyle name="20% - Accent5 19 2 2 2 2" xfId="15977"/>
    <cellStyle name="20% - Accent5 19 2 2 2 2 2" xfId="15978"/>
    <cellStyle name="20% - Accent5 19 2 2 2 3" xfId="15979"/>
    <cellStyle name="20% - Accent5 19 2 2 3" xfId="15980"/>
    <cellStyle name="20% - Accent5 19 2 2 3 2" xfId="15981"/>
    <cellStyle name="20% - Accent5 19 2 2 3 2 2" xfId="15982"/>
    <cellStyle name="20% - Accent5 19 2 2 3 3" xfId="15983"/>
    <cellStyle name="20% - Accent5 19 2 2 4" xfId="15984"/>
    <cellStyle name="20% - Accent5 19 2 2 4 2" xfId="15985"/>
    <cellStyle name="20% - Accent5 19 2 2 5" xfId="15986"/>
    <cellStyle name="20% - Accent5 19 2 3" xfId="15987"/>
    <cellStyle name="20% - Accent5 19 2 3 2" xfId="15988"/>
    <cellStyle name="20% - Accent5 19 2 3 2 2" xfId="15989"/>
    <cellStyle name="20% - Accent5 19 2 3 3" xfId="15990"/>
    <cellStyle name="20% - Accent5 19 2 4" xfId="15991"/>
    <cellStyle name="20% - Accent5 19 2 4 2" xfId="15992"/>
    <cellStyle name="20% - Accent5 19 2 4 2 2" xfId="15993"/>
    <cellStyle name="20% - Accent5 19 2 4 3" xfId="15994"/>
    <cellStyle name="20% - Accent5 19 2 5" xfId="15995"/>
    <cellStyle name="20% - Accent5 19 2 5 2" xfId="15996"/>
    <cellStyle name="20% - Accent5 19 2 6" xfId="15997"/>
    <cellStyle name="20% - Accent5 19 3" xfId="15998"/>
    <cellStyle name="20% - Accent5 19 3 2" xfId="15999"/>
    <cellStyle name="20% - Accent5 19 3 2 2" xfId="16000"/>
    <cellStyle name="20% - Accent5 19 3 2 2 2" xfId="16001"/>
    <cellStyle name="20% - Accent5 19 3 2 3" xfId="16002"/>
    <cellStyle name="20% - Accent5 19 3 3" xfId="16003"/>
    <cellStyle name="20% - Accent5 19 3 3 2" xfId="16004"/>
    <cellStyle name="20% - Accent5 19 3 3 2 2" xfId="16005"/>
    <cellStyle name="20% - Accent5 19 3 3 3" xfId="16006"/>
    <cellStyle name="20% - Accent5 19 3 4" xfId="16007"/>
    <cellStyle name="20% - Accent5 19 3 4 2" xfId="16008"/>
    <cellStyle name="20% - Accent5 19 3 5" xfId="16009"/>
    <cellStyle name="20% - Accent5 19 4" xfId="16010"/>
    <cellStyle name="20% - Accent5 19 4 2" xfId="16011"/>
    <cellStyle name="20% - Accent5 19 4 2 2" xfId="16012"/>
    <cellStyle name="20% - Accent5 19 4 3" xfId="16013"/>
    <cellStyle name="20% - Accent5 19 5" xfId="16014"/>
    <cellStyle name="20% - Accent5 19 5 2" xfId="16015"/>
    <cellStyle name="20% - Accent5 19 5 2 2" xfId="16016"/>
    <cellStyle name="20% - Accent5 19 5 3" xfId="16017"/>
    <cellStyle name="20% - Accent5 19 6" xfId="16018"/>
    <cellStyle name="20% - Accent5 19 6 2" xfId="16019"/>
    <cellStyle name="20% - Accent5 19 6 2 2" xfId="16020"/>
    <cellStyle name="20% - Accent5 19 6 3" xfId="16021"/>
    <cellStyle name="20% - Accent5 19 7" xfId="16022"/>
    <cellStyle name="20% - Accent5 19 7 2" xfId="16023"/>
    <cellStyle name="20% - Accent5 19 8" xfId="16024"/>
    <cellStyle name="20% - Accent5 2" xfId="59"/>
    <cellStyle name="20% - Accent5 2 10" xfId="16026"/>
    <cellStyle name="20% - Accent5 2 10 2" xfId="16027"/>
    <cellStyle name="20% - Accent5 2 11" xfId="16028"/>
    <cellStyle name="20% - Accent5 2 12" xfId="16025"/>
    <cellStyle name="20% - Accent5 2 2" xfId="106"/>
    <cellStyle name="20% - Accent5 2 2 10" xfId="16029"/>
    <cellStyle name="20% - Accent5 2 2 2" xfId="194"/>
    <cellStyle name="20% - Accent5 2 2 2 2" xfId="370"/>
    <cellStyle name="20% - Accent5 2 2 2 2 2" xfId="16032"/>
    <cellStyle name="20% - Accent5 2 2 2 2 2 2" xfId="16033"/>
    <cellStyle name="20% - Accent5 2 2 2 2 2 2 2" xfId="16034"/>
    <cellStyle name="20% - Accent5 2 2 2 2 2 2 2 2" xfId="16035"/>
    <cellStyle name="20% - Accent5 2 2 2 2 2 2 3" xfId="16036"/>
    <cellStyle name="20% - Accent5 2 2 2 2 2 3" xfId="16037"/>
    <cellStyle name="20% - Accent5 2 2 2 2 2 3 2" xfId="16038"/>
    <cellStyle name="20% - Accent5 2 2 2 2 2 3 2 2" xfId="16039"/>
    <cellStyle name="20% - Accent5 2 2 2 2 2 3 3" xfId="16040"/>
    <cellStyle name="20% - Accent5 2 2 2 2 2 4" xfId="16041"/>
    <cellStyle name="20% - Accent5 2 2 2 2 2 4 2" xfId="16042"/>
    <cellStyle name="20% - Accent5 2 2 2 2 2 5" xfId="16043"/>
    <cellStyle name="20% - Accent5 2 2 2 2 3" xfId="16044"/>
    <cellStyle name="20% - Accent5 2 2 2 2 3 2" xfId="16045"/>
    <cellStyle name="20% - Accent5 2 2 2 2 3 2 2" xfId="16046"/>
    <cellStyle name="20% - Accent5 2 2 2 2 3 3" xfId="16047"/>
    <cellStyle name="20% - Accent5 2 2 2 2 4" xfId="16048"/>
    <cellStyle name="20% - Accent5 2 2 2 2 4 2" xfId="16049"/>
    <cellStyle name="20% - Accent5 2 2 2 2 4 2 2" xfId="16050"/>
    <cellStyle name="20% - Accent5 2 2 2 2 4 3" xfId="16051"/>
    <cellStyle name="20% - Accent5 2 2 2 2 5" xfId="16052"/>
    <cellStyle name="20% - Accent5 2 2 2 2 5 2" xfId="16053"/>
    <cellStyle name="20% - Accent5 2 2 2 2 6" xfId="16054"/>
    <cellStyle name="20% - Accent5 2 2 2 2 7" xfId="16031"/>
    <cellStyle name="20% - Accent5 2 2 2 3" xfId="16055"/>
    <cellStyle name="20% - Accent5 2 2 2 3 2" xfId="16056"/>
    <cellStyle name="20% - Accent5 2 2 2 3 2 2" xfId="16057"/>
    <cellStyle name="20% - Accent5 2 2 2 3 2 2 2" xfId="16058"/>
    <cellStyle name="20% - Accent5 2 2 2 3 2 3" xfId="16059"/>
    <cellStyle name="20% - Accent5 2 2 2 3 3" xfId="16060"/>
    <cellStyle name="20% - Accent5 2 2 2 3 3 2" xfId="16061"/>
    <cellStyle name="20% - Accent5 2 2 2 3 3 2 2" xfId="16062"/>
    <cellStyle name="20% - Accent5 2 2 2 3 3 3" xfId="16063"/>
    <cellStyle name="20% - Accent5 2 2 2 3 4" xfId="16064"/>
    <cellStyle name="20% - Accent5 2 2 2 3 4 2" xfId="16065"/>
    <cellStyle name="20% - Accent5 2 2 2 3 5" xfId="16066"/>
    <cellStyle name="20% - Accent5 2 2 2 4" xfId="16067"/>
    <cellStyle name="20% - Accent5 2 2 2 4 2" xfId="16068"/>
    <cellStyle name="20% - Accent5 2 2 2 4 2 2" xfId="16069"/>
    <cellStyle name="20% - Accent5 2 2 2 4 3" xfId="16070"/>
    <cellStyle name="20% - Accent5 2 2 2 5" xfId="16071"/>
    <cellStyle name="20% - Accent5 2 2 2 5 2" xfId="16072"/>
    <cellStyle name="20% - Accent5 2 2 2 5 2 2" xfId="16073"/>
    <cellStyle name="20% - Accent5 2 2 2 5 3" xfId="16074"/>
    <cellStyle name="20% - Accent5 2 2 2 6" xfId="16075"/>
    <cellStyle name="20% - Accent5 2 2 2 6 2" xfId="16076"/>
    <cellStyle name="20% - Accent5 2 2 2 6 2 2" xfId="16077"/>
    <cellStyle name="20% - Accent5 2 2 2 6 3" xfId="16078"/>
    <cellStyle name="20% - Accent5 2 2 2 7" xfId="16079"/>
    <cellStyle name="20% - Accent5 2 2 2 7 2" xfId="16080"/>
    <cellStyle name="20% - Accent5 2 2 2 8" xfId="16081"/>
    <cellStyle name="20% - Accent5 2 2 2 9" xfId="16030"/>
    <cellStyle name="20% - Accent5 2 2 3" xfId="282"/>
    <cellStyle name="20% - Accent5 2 2 3 2" xfId="16083"/>
    <cellStyle name="20% - Accent5 2 2 3 2 2" xfId="16084"/>
    <cellStyle name="20% - Accent5 2 2 3 2 2 2" xfId="16085"/>
    <cellStyle name="20% - Accent5 2 2 3 2 2 2 2" xfId="16086"/>
    <cellStyle name="20% - Accent5 2 2 3 2 2 3" xfId="16087"/>
    <cellStyle name="20% - Accent5 2 2 3 2 3" xfId="16088"/>
    <cellStyle name="20% - Accent5 2 2 3 2 3 2" xfId="16089"/>
    <cellStyle name="20% - Accent5 2 2 3 2 3 2 2" xfId="16090"/>
    <cellStyle name="20% - Accent5 2 2 3 2 3 3" xfId="16091"/>
    <cellStyle name="20% - Accent5 2 2 3 2 4" xfId="16092"/>
    <cellStyle name="20% - Accent5 2 2 3 2 4 2" xfId="16093"/>
    <cellStyle name="20% - Accent5 2 2 3 2 5" xfId="16094"/>
    <cellStyle name="20% - Accent5 2 2 3 3" xfId="16095"/>
    <cellStyle name="20% - Accent5 2 2 3 3 2" xfId="16096"/>
    <cellStyle name="20% - Accent5 2 2 3 3 2 2" xfId="16097"/>
    <cellStyle name="20% - Accent5 2 2 3 3 3" xfId="16098"/>
    <cellStyle name="20% - Accent5 2 2 3 4" xfId="16099"/>
    <cellStyle name="20% - Accent5 2 2 3 4 2" xfId="16100"/>
    <cellStyle name="20% - Accent5 2 2 3 4 2 2" xfId="16101"/>
    <cellStyle name="20% - Accent5 2 2 3 4 3" xfId="16102"/>
    <cellStyle name="20% - Accent5 2 2 3 5" xfId="16103"/>
    <cellStyle name="20% - Accent5 2 2 3 5 2" xfId="16104"/>
    <cellStyle name="20% - Accent5 2 2 3 6" xfId="16105"/>
    <cellStyle name="20% - Accent5 2 2 3 7" xfId="16082"/>
    <cellStyle name="20% - Accent5 2 2 4" xfId="16106"/>
    <cellStyle name="20% - Accent5 2 2 4 2" xfId="16107"/>
    <cellStyle name="20% - Accent5 2 2 4 2 2" xfId="16108"/>
    <cellStyle name="20% - Accent5 2 2 4 2 2 2" xfId="16109"/>
    <cellStyle name="20% - Accent5 2 2 4 2 3" xfId="16110"/>
    <cellStyle name="20% - Accent5 2 2 4 3" xfId="16111"/>
    <cellStyle name="20% - Accent5 2 2 4 3 2" xfId="16112"/>
    <cellStyle name="20% - Accent5 2 2 4 3 2 2" xfId="16113"/>
    <cellStyle name="20% - Accent5 2 2 4 3 3" xfId="16114"/>
    <cellStyle name="20% - Accent5 2 2 4 4" xfId="16115"/>
    <cellStyle name="20% - Accent5 2 2 4 4 2" xfId="16116"/>
    <cellStyle name="20% - Accent5 2 2 4 5" xfId="16117"/>
    <cellStyle name="20% - Accent5 2 2 5" xfId="16118"/>
    <cellStyle name="20% - Accent5 2 2 5 2" xfId="16119"/>
    <cellStyle name="20% - Accent5 2 2 5 2 2" xfId="16120"/>
    <cellStyle name="20% - Accent5 2 2 5 3" xfId="16121"/>
    <cellStyle name="20% - Accent5 2 2 6" xfId="16122"/>
    <cellStyle name="20% - Accent5 2 2 6 2" xfId="16123"/>
    <cellStyle name="20% - Accent5 2 2 6 2 2" xfId="16124"/>
    <cellStyle name="20% - Accent5 2 2 6 3" xfId="16125"/>
    <cellStyle name="20% - Accent5 2 2 7" xfId="16126"/>
    <cellStyle name="20% - Accent5 2 2 7 2" xfId="16127"/>
    <cellStyle name="20% - Accent5 2 2 7 2 2" xfId="16128"/>
    <cellStyle name="20% - Accent5 2 2 7 3" xfId="16129"/>
    <cellStyle name="20% - Accent5 2 2 8" xfId="16130"/>
    <cellStyle name="20% - Accent5 2 2 8 2" xfId="16131"/>
    <cellStyle name="20% - Accent5 2 2 9" xfId="16132"/>
    <cellStyle name="20% - Accent5 2 3" xfId="150"/>
    <cellStyle name="20% - Accent5 2 3 2" xfId="326"/>
    <cellStyle name="20% - Accent5 2 3 2 2" xfId="16135"/>
    <cellStyle name="20% - Accent5 2 3 2 2 2" xfId="16136"/>
    <cellStyle name="20% - Accent5 2 3 2 2 2 2" xfId="16137"/>
    <cellStyle name="20% - Accent5 2 3 2 2 2 2 2" xfId="16138"/>
    <cellStyle name="20% - Accent5 2 3 2 2 2 3" xfId="16139"/>
    <cellStyle name="20% - Accent5 2 3 2 2 3" xfId="16140"/>
    <cellStyle name="20% - Accent5 2 3 2 2 3 2" xfId="16141"/>
    <cellStyle name="20% - Accent5 2 3 2 2 3 2 2" xfId="16142"/>
    <cellStyle name="20% - Accent5 2 3 2 2 3 3" xfId="16143"/>
    <cellStyle name="20% - Accent5 2 3 2 2 4" xfId="16144"/>
    <cellStyle name="20% - Accent5 2 3 2 2 4 2" xfId="16145"/>
    <cellStyle name="20% - Accent5 2 3 2 2 5" xfId="16146"/>
    <cellStyle name="20% - Accent5 2 3 2 3" xfId="16147"/>
    <cellStyle name="20% - Accent5 2 3 2 3 2" xfId="16148"/>
    <cellStyle name="20% - Accent5 2 3 2 3 2 2" xfId="16149"/>
    <cellStyle name="20% - Accent5 2 3 2 3 3" xfId="16150"/>
    <cellStyle name="20% - Accent5 2 3 2 4" xfId="16151"/>
    <cellStyle name="20% - Accent5 2 3 2 4 2" xfId="16152"/>
    <cellStyle name="20% - Accent5 2 3 2 4 2 2" xfId="16153"/>
    <cellStyle name="20% - Accent5 2 3 2 4 3" xfId="16154"/>
    <cellStyle name="20% - Accent5 2 3 2 5" xfId="16155"/>
    <cellStyle name="20% - Accent5 2 3 2 5 2" xfId="16156"/>
    <cellStyle name="20% - Accent5 2 3 2 6" xfId="16157"/>
    <cellStyle name="20% - Accent5 2 3 2 7" xfId="16134"/>
    <cellStyle name="20% - Accent5 2 3 3" xfId="16158"/>
    <cellStyle name="20% - Accent5 2 3 3 2" xfId="16159"/>
    <cellStyle name="20% - Accent5 2 3 3 2 2" xfId="16160"/>
    <cellStyle name="20% - Accent5 2 3 3 2 2 2" xfId="16161"/>
    <cellStyle name="20% - Accent5 2 3 3 2 3" xfId="16162"/>
    <cellStyle name="20% - Accent5 2 3 3 3" xfId="16163"/>
    <cellStyle name="20% - Accent5 2 3 3 3 2" xfId="16164"/>
    <cellStyle name="20% - Accent5 2 3 3 3 2 2" xfId="16165"/>
    <cellStyle name="20% - Accent5 2 3 3 3 3" xfId="16166"/>
    <cellStyle name="20% - Accent5 2 3 3 4" xfId="16167"/>
    <cellStyle name="20% - Accent5 2 3 3 4 2" xfId="16168"/>
    <cellStyle name="20% - Accent5 2 3 3 5" xfId="16169"/>
    <cellStyle name="20% - Accent5 2 3 4" xfId="16170"/>
    <cellStyle name="20% - Accent5 2 3 4 2" xfId="16171"/>
    <cellStyle name="20% - Accent5 2 3 4 2 2" xfId="16172"/>
    <cellStyle name="20% - Accent5 2 3 4 3" xfId="16173"/>
    <cellStyle name="20% - Accent5 2 3 5" xfId="16174"/>
    <cellStyle name="20% - Accent5 2 3 5 2" xfId="16175"/>
    <cellStyle name="20% - Accent5 2 3 5 2 2" xfId="16176"/>
    <cellStyle name="20% - Accent5 2 3 5 3" xfId="16177"/>
    <cellStyle name="20% - Accent5 2 3 6" xfId="16178"/>
    <cellStyle name="20% - Accent5 2 3 6 2" xfId="16179"/>
    <cellStyle name="20% - Accent5 2 3 6 2 2" xfId="16180"/>
    <cellStyle name="20% - Accent5 2 3 6 3" xfId="16181"/>
    <cellStyle name="20% - Accent5 2 3 7" xfId="16182"/>
    <cellStyle name="20% - Accent5 2 3 7 2" xfId="16183"/>
    <cellStyle name="20% - Accent5 2 3 8" xfId="16184"/>
    <cellStyle name="20% - Accent5 2 3 9" xfId="16133"/>
    <cellStyle name="20% - Accent5 2 4" xfId="238"/>
    <cellStyle name="20% - Accent5 2 4 2" xfId="16186"/>
    <cellStyle name="20% - Accent5 2 4 2 2" xfId="16187"/>
    <cellStyle name="20% - Accent5 2 4 2 2 2" xfId="16188"/>
    <cellStyle name="20% - Accent5 2 4 2 2 2 2" xfId="16189"/>
    <cellStyle name="20% - Accent5 2 4 2 2 3" xfId="16190"/>
    <cellStyle name="20% - Accent5 2 4 2 3" xfId="16191"/>
    <cellStyle name="20% - Accent5 2 4 2 3 2" xfId="16192"/>
    <cellStyle name="20% - Accent5 2 4 2 3 2 2" xfId="16193"/>
    <cellStyle name="20% - Accent5 2 4 2 3 3" xfId="16194"/>
    <cellStyle name="20% - Accent5 2 4 2 4" xfId="16195"/>
    <cellStyle name="20% - Accent5 2 4 2 4 2" xfId="16196"/>
    <cellStyle name="20% - Accent5 2 4 2 5" xfId="16197"/>
    <cellStyle name="20% - Accent5 2 4 3" xfId="16198"/>
    <cellStyle name="20% - Accent5 2 4 3 2" xfId="16199"/>
    <cellStyle name="20% - Accent5 2 4 3 2 2" xfId="16200"/>
    <cellStyle name="20% - Accent5 2 4 3 3" xfId="16201"/>
    <cellStyle name="20% - Accent5 2 4 4" xfId="16202"/>
    <cellStyle name="20% - Accent5 2 4 4 2" xfId="16203"/>
    <cellStyle name="20% - Accent5 2 4 4 2 2" xfId="16204"/>
    <cellStyle name="20% - Accent5 2 4 4 3" xfId="16205"/>
    <cellStyle name="20% - Accent5 2 4 5" xfId="16206"/>
    <cellStyle name="20% - Accent5 2 4 5 2" xfId="16207"/>
    <cellStyle name="20% - Accent5 2 4 6" xfId="16208"/>
    <cellStyle name="20% - Accent5 2 4 7" xfId="16185"/>
    <cellStyle name="20% - Accent5 2 5" xfId="16209"/>
    <cellStyle name="20% - Accent5 2 5 2" xfId="16210"/>
    <cellStyle name="20% - Accent5 2 5 2 2" xfId="16211"/>
    <cellStyle name="20% - Accent5 2 5 2 2 2" xfId="16212"/>
    <cellStyle name="20% - Accent5 2 5 2 3" xfId="16213"/>
    <cellStyle name="20% - Accent5 2 5 3" xfId="16214"/>
    <cellStyle name="20% - Accent5 2 5 3 2" xfId="16215"/>
    <cellStyle name="20% - Accent5 2 5 3 2 2" xfId="16216"/>
    <cellStyle name="20% - Accent5 2 5 3 3" xfId="16217"/>
    <cellStyle name="20% - Accent5 2 5 4" xfId="16218"/>
    <cellStyle name="20% - Accent5 2 5 4 2" xfId="16219"/>
    <cellStyle name="20% - Accent5 2 5 5" xfId="16220"/>
    <cellStyle name="20% - Accent5 2 6" xfId="16221"/>
    <cellStyle name="20% - Accent5 2 6 2" xfId="16222"/>
    <cellStyle name="20% - Accent5 2 6 2 2" xfId="16223"/>
    <cellStyle name="20% - Accent5 2 6 3" xfId="16224"/>
    <cellStyle name="20% - Accent5 2 7" xfId="16225"/>
    <cellStyle name="20% - Accent5 2 7 2" xfId="16226"/>
    <cellStyle name="20% - Accent5 2 7 2 2" xfId="16227"/>
    <cellStyle name="20% - Accent5 2 7 3" xfId="16228"/>
    <cellStyle name="20% - Accent5 2 8" xfId="16229"/>
    <cellStyle name="20% - Accent5 2 8 2" xfId="16230"/>
    <cellStyle name="20% - Accent5 2 8 2 2" xfId="16231"/>
    <cellStyle name="20% - Accent5 2 8 3" xfId="16232"/>
    <cellStyle name="20% - Accent5 2 9" xfId="16233"/>
    <cellStyle name="20% - Accent5 2 9 2" xfId="16234"/>
    <cellStyle name="20% - Accent5 20" xfId="16235"/>
    <cellStyle name="20% - Accent5 20 2" xfId="16236"/>
    <cellStyle name="20% - Accent5 20 2 2" xfId="16237"/>
    <cellStyle name="20% - Accent5 20 2 2 2" xfId="16238"/>
    <cellStyle name="20% - Accent5 20 2 2 2 2" xfId="16239"/>
    <cellStyle name="20% - Accent5 20 2 2 2 2 2" xfId="16240"/>
    <cellStyle name="20% - Accent5 20 2 2 2 3" xfId="16241"/>
    <cellStyle name="20% - Accent5 20 2 2 3" xfId="16242"/>
    <cellStyle name="20% - Accent5 20 2 2 3 2" xfId="16243"/>
    <cellStyle name="20% - Accent5 20 2 2 3 2 2" xfId="16244"/>
    <cellStyle name="20% - Accent5 20 2 2 3 3" xfId="16245"/>
    <cellStyle name="20% - Accent5 20 2 2 4" xfId="16246"/>
    <cellStyle name="20% - Accent5 20 2 2 4 2" xfId="16247"/>
    <cellStyle name="20% - Accent5 20 2 2 5" xfId="16248"/>
    <cellStyle name="20% - Accent5 20 2 3" xfId="16249"/>
    <cellStyle name="20% - Accent5 20 2 3 2" xfId="16250"/>
    <cellStyle name="20% - Accent5 20 2 3 2 2" xfId="16251"/>
    <cellStyle name="20% - Accent5 20 2 3 3" xfId="16252"/>
    <cellStyle name="20% - Accent5 20 2 4" xfId="16253"/>
    <cellStyle name="20% - Accent5 20 2 4 2" xfId="16254"/>
    <cellStyle name="20% - Accent5 20 2 4 2 2" xfId="16255"/>
    <cellStyle name="20% - Accent5 20 2 4 3" xfId="16256"/>
    <cellStyle name="20% - Accent5 20 2 5" xfId="16257"/>
    <cellStyle name="20% - Accent5 20 2 5 2" xfId="16258"/>
    <cellStyle name="20% - Accent5 20 2 6" xfId="16259"/>
    <cellStyle name="20% - Accent5 20 3" xfId="16260"/>
    <cellStyle name="20% - Accent5 20 3 2" xfId="16261"/>
    <cellStyle name="20% - Accent5 20 3 2 2" xfId="16262"/>
    <cellStyle name="20% - Accent5 20 3 2 2 2" xfId="16263"/>
    <cellStyle name="20% - Accent5 20 3 2 3" xfId="16264"/>
    <cellStyle name="20% - Accent5 20 3 3" xfId="16265"/>
    <cellStyle name="20% - Accent5 20 3 3 2" xfId="16266"/>
    <cellStyle name="20% - Accent5 20 3 3 2 2" xfId="16267"/>
    <cellStyle name="20% - Accent5 20 3 3 3" xfId="16268"/>
    <cellStyle name="20% - Accent5 20 3 4" xfId="16269"/>
    <cellStyle name="20% - Accent5 20 3 4 2" xfId="16270"/>
    <cellStyle name="20% - Accent5 20 3 5" xfId="16271"/>
    <cellStyle name="20% - Accent5 20 4" xfId="16272"/>
    <cellStyle name="20% - Accent5 20 4 2" xfId="16273"/>
    <cellStyle name="20% - Accent5 20 4 2 2" xfId="16274"/>
    <cellStyle name="20% - Accent5 20 4 3" xfId="16275"/>
    <cellStyle name="20% - Accent5 20 5" xfId="16276"/>
    <cellStyle name="20% - Accent5 20 5 2" xfId="16277"/>
    <cellStyle name="20% - Accent5 20 5 2 2" xfId="16278"/>
    <cellStyle name="20% - Accent5 20 5 3" xfId="16279"/>
    <cellStyle name="20% - Accent5 20 6" xfId="16280"/>
    <cellStyle name="20% - Accent5 20 6 2" xfId="16281"/>
    <cellStyle name="20% - Accent5 20 7" xfId="16282"/>
    <cellStyle name="20% - Accent5 21" xfId="16283"/>
    <cellStyle name="20% - Accent5 21 2" xfId="16284"/>
    <cellStyle name="20% - Accent5 21 2 2" xfId="16285"/>
    <cellStyle name="20% - Accent5 21 2 2 2" xfId="16286"/>
    <cellStyle name="20% - Accent5 21 2 2 2 2" xfId="16287"/>
    <cellStyle name="20% - Accent5 21 2 2 2 2 2" xfId="16288"/>
    <cellStyle name="20% - Accent5 21 2 2 2 3" xfId="16289"/>
    <cellStyle name="20% - Accent5 21 2 2 3" xfId="16290"/>
    <cellStyle name="20% - Accent5 21 2 2 3 2" xfId="16291"/>
    <cellStyle name="20% - Accent5 21 2 2 3 2 2" xfId="16292"/>
    <cellStyle name="20% - Accent5 21 2 2 3 3" xfId="16293"/>
    <cellStyle name="20% - Accent5 21 2 2 4" xfId="16294"/>
    <cellStyle name="20% - Accent5 21 2 2 4 2" xfId="16295"/>
    <cellStyle name="20% - Accent5 21 2 2 5" xfId="16296"/>
    <cellStyle name="20% - Accent5 21 2 3" xfId="16297"/>
    <cellStyle name="20% - Accent5 21 2 3 2" xfId="16298"/>
    <cellStyle name="20% - Accent5 21 2 3 2 2" xfId="16299"/>
    <cellStyle name="20% - Accent5 21 2 3 3" xfId="16300"/>
    <cellStyle name="20% - Accent5 21 2 4" xfId="16301"/>
    <cellStyle name="20% - Accent5 21 2 4 2" xfId="16302"/>
    <cellStyle name="20% - Accent5 21 2 4 2 2" xfId="16303"/>
    <cellStyle name="20% - Accent5 21 2 4 3" xfId="16304"/>
    <cellStyle name="20% - Accent5 21 2 5" xfId="16305"/>
    <cellStyle name="20% - Accent5 21 2 5 2" xfId="16306"/>
    <cellStyle name="20% - Accent5 21 2 6" xfId="16307"/>
    <cellStyle name="20% - Accent5 21 3" xfId="16308"/>
    <cellStyle name="20% - Accent5 21 3 2" xfId="16309"/>
    <cellStyle name="20% - Accent5 21 3 2 2" xfId="16310"/>
    <cellStyle name="20% - Accent5 21 3 2 2 2" xfId="16311"/>
    <cellStyle name="20% - Accent5 21 3 2 3" xfId="16312"/>
    <cellStyle name="20% - Accent5 21 3 3" xfId="16313"/>
    <cellStyle name="20% - Accent5 21 3 3 2" xfId="16314"/>
    <cellStyle name="20% - Accent5 21 3 3 2 2" xfId="16315"/>
    <cellStyle name="20% - Accent5 21 3 3 3" xfId="16316"/>
    <cellStyle name="20% - Accent5 21 3 4" xfId="16317"/>
    <cellStyle name="20% - Accent5 21 3 4 2" xfId="16318"/>
    <cellStyle name="20% - Accent5 21 3 5" xfId="16319"/>
    <cellStyle name="20% - Accent5 21 4" xfId="16320"/>
    <cellStyle name="20% - Accent5 21 4 2" xfId="16321"/>
    <cellStyle name="20% - Accent5 21 4 2 2" xfId="16322"/>
    <cellStyle name="20% - Accent5 21 4 3" xfId="16323"/>
    <cellStyle name="20% - Accent5 21 5" xfId="16324"/>
    <cellStyle name="20% - Accent5 21 5 2" xfId="16325"/>
    <cellStyle name="20% - Accent5 21 5 2 2" xfId="16326"/>
    <cellStyle name="20% - Accent5 21 5 3" xfId="16327"/>
    <cellStyle name="20% - Accent5 21 6" xfId="16328"/>
    <cellStyle name="20% - Accent5 21 6 2" xfId="16329"/>
    <cellStyle name="20% - Accent5 21 7" xfId="16330"/>
    <cellStyle name="20% - Accent5 22" xfId="16331"/>
    <cellStyle name="20% - Accent5 22 2" xfId="16332"/>
    <cellStyle name="20% - Accent5 22 2 2" xfId="16333"/>
    <cellStyle name="20% - Accent5 22 2 2 2" xfId="16334"/>
    <cellStyle name="20% - Accent5 22 2 2 2 2" xfId="16335"/>
    <cellStyle name="20% - Accent5 22 2 2 2 2 2" xfId="16336"/>
    <cellStyle name="20% - Accent5 22 2 2 2 3" xfId="16337"/>
    <cellStyle name="20% - Accent5 22 2 2 3" xfId="16338"/>
    <cellStyle name="20% - Accent5 22 2 2 3 2" xfId="16339"/>
    <cellStyle name="20% - Accent5 22 2 2 3 2 2" xfId="16340"/>
    <cellStyle name="20% - Accent5 22 2 2 3 3" xfId="16341"/>
    <cellStyle name="20% - Accent5 22 2 2 4" xfId="16342"/>
    <cellStyle name="20% - Accent5 22 2 2 4 2" xfId="16343"/>
    <cellStyle name="20% - Accent5 22 2 2 5" xfId="16344"/>
    <cellStyle name="20% - Accent5 22 2 3" xfId="16345"/>
    <cellStyle name="20% - Accent5 22 2 3 2" xfId="16346"/>
    <cellStyle name="20% - Accent5 22 2 3 2 2" xfId="16347"/>
    <cellStyle name="20% - Accent5 22 2 3 3" xfId="16348"/>
    <cellStyle name="20% - Accent5 22 2 4" xfId="16349"/>
    <cellStyle name="20% - Accent5 22 2 4 2" xfId="16350"/>
    <cellStyle name="20% - Accent5 22 2 4 2 2" xfId="16351"/>
    <cellStyle name="20% - Accent5 22 2 4 3" xfId="16352"/>
    <cellStyle name="20% - Accent5 22 2 5" xfId="16353"/>
    <cellStyle name="20% - Accent5 22 2 5 2" xfId="16354"/>
    <cellStyle name="20% - Accent5 22 2 6" xfId="16355"/>
    <cellStyle name="20% - Accent5 22 3" xfId="16356"/>
    <cellStyle name="20% - Accent5 22 3 2" xfId="16357"/>
    <cellStyle name="20% - Accent5 22 3 2 2" xfId="16358"/>
    <cellStyle name="20% - Accent5 22 3 2 2 2" xfId="16359"/>
    <cellStyle name="20% - Accent5 22 3 2 3" xfId="16360"/>
    <cellStyle name="20% - Accent5 22 3 3" xfId="16361"/>
    <cellStyle name="20% - Accent5 22 3 3 2" xfId="16362"/>
    <cellStyle name="20% - Accent5 22 3 3 2 2" xfId="16363"/>
    <cellStyle name="20% - Accent5 22 3 3 3" xfId="16364"/>
    <cellStyle name="20% - Accent5 22 3 4" xfId="16365"/>
    <cellStyle name="20% - Accent5 22 3 4 2" xfId="16366"/>
    <cellStyle name="20% - Accent5 22 3 5" xfId="16367"/>
    <cellStyle name="20% - Accent5 22 4" xfId="16368"/>
    <cellStyle name="20% - Accent5 22 4 2" xfId="16369"/>
    <cellStyle name="20% - Accent5 22 4 2 2" xfId="16370"/>
    <cellStyle name="20% - Accent5 22 4 3" xfId="16371"/>
    <cellStyle name="20% - Accent5 22 5" xfId="16372"/>
    <cellStyle name="20% - Accent5 22 5 2" xfId="16373"/>
    <cellStyle name="20% - Accent5 22 5 2 2" xfId="16374"/>
    <cellStyle name="20% - Accent5 22 5 3" xfId="16375"/>
    <cellStyle name="20% - Accent5 22 6" xfId="16376"/>
    <cellStyle name="20% - Accent5 22 6 2" xfId="16377"/>
    <cellStyle name="20% - Accent5 22 7" xfId="16378"/>
    <cellStyle name="20% - Accent5 23" xfId="16379"/>
    <cellStyle name="20% - Accent5 23 2" xfId="16380"/>
    <cellStyle name="20% - Accent5 23 2 2" xfId="16381"/>
    <cellStyle name="20% - Accent5 23 2 2 2" xfId="16382"/>
    <cellStyle name="20% - Accent5 23 2 2 2 2" xfId="16383"/>
    <cellStyle name="20% - Accent5 23 2 2 3" xfId="16384"/>
    <cellStyle name="20% - Accent5 23 2 3" xfId="16385"/>
    <cellStyle name="20% - Accent5 23 2 3 2" xfId="16386"/>
    <cellStyle name="20% - Accent5 23 2 3 2 2" xfId="16387"/>
    <cellStyle name="20% - Accent5 23 2 3 3" xfId="16388"/>
    <cellStyle name="20% - Accent5 23 2 4" xfId="16389"/>
    <cellStyle name="20% - Accent5 23 2 4 2" xfId="16390"/>
    <cellStyle name="20% - Accent5 23 2 5" xfId="16391"/>
    <cellStyle name="20% - Accent5 23 3" xfId="16392"/>
    <cellStyle name="20% - Accent5 23 3 2" xfId="16393"/>
    <cellStyle name="20% - Accent5 23 3 2 2" xfId="16394"/>
    <cellStyle name="20% - Accent5 23 3 3" xfId="16395"/>
    <cellStyle name="20% - Accent5 23 4" xfId="16396"/>
    <cellStyle name="20% - Accent5 23 4 2" xfId="16397"/>
    <cellStyle name="20% - Accent5 23 4 2 2" xfId="16398"/>
    <cellStyle name="20% - Accent5 23 4 3" xfId="16399"/>
    <cellStyle name="20% - Accent5 23 5" xfId="16400"/>
    <cellStyle name="20% - Accent5 23 5 2" xfId="16401"/>
    <cellStyle name="20% - Accent5 23 6" xfId="16402"/>
    <cellStyle name="20% - Accent5 24" xfId="16403"/>
    <cellStyle name="20% - Accent5 24 2" xfId="16404"/>
    <cellStyle name="20% - Accent5 24 2 2" xfId="16405"/>
    <cellStyle name="20% - Accent5 24 2 2 2" xfId="16406"/>
    <cellStyle name="20% - Accent5 24 2 3" xfId="16407"/>
    <cellStyle name="20% - Accent5 24 3" xfId="16408"/>
    <cellStyle name="20% - Accent5 24 3 2" xfId="16409"/>
    <cellStyle name="20% - Accent5 24 3 2 2" xfId="16410"/>
    <cellStyle name="20% - Accent5 24 3 3" xfId="16411"/>
    <cellStyle name="20% - Accent5 24 4" xfId="16412"/>
    <cellStyle name="20% - Accent5 24 4 2" xfId="16413"/>
    <cellStyle name="20% - Accent5 24 5" xfId="16414"/>
    <cellStyle name="20% - Accent5 25" xfId="16415"/>
    <cellStyle name="20% - Accent5 25 2" xfId="16416"/>
    <cellStyle name="20% - Accent5 25 2 2" xfId="16417"/>
    <cellStyle name="20% - Accent5 25 2 3" xfId="16418"/>
    <cellStyle name="20% - Accent5 25 3" xfId="16419"/>
    <cellStyle name="20% - Accent5 25 3 2" xfId="16420"/>
    <cellStyle name="20% - Accent5 25 4" xfId="16421"/>
    <cellStyle name="20% - Accent5 25 5" xfId="16422"/>
    <cellStyle name="20% - Accent5 26" xfId="16423"/>
    <cellStyle name="20% - Accent5 26 2" xfId="16424"/>
    <cellStyle name="20% - Accent5 26 2 2" xfId="16425"/>
    <cellStyle name="20% - Accent5 26 2 3" xfId="16426"/>
    <cellStyle name="20% - Accent5 26 3" xfId="16427"/>
    <cellStyle name="20% - Accent5 26 3 2" xfId="16428"/>
    <cellStyle name="20% - Accent5 26 4" xfId="16429"/>
    <cellStyle name="20% - Accent5 26 5" xfId="16430"/>
    <cellStyle name="20% - Accent5 27" xfId="16431"/>
    <cellStyle name="20% - Accent5 27 2" xfId="16432"/>
    <cellStyle name="20% - Accent5 27 2 2" xfId="16433"/>
    <cellStyle name="20% - Accent5 27 2 3" xfId="16434"/>
    <cellStyle name="20% - Accent5 27 3" xfId="16435"/>
    <cellStyle name="20% - Accent5 27 3 2" xfId="16436"/>
    <cellStyle name="20% - Accent5 27 4" xfId="16437"/>
    <cellStyle name="20% - Accent5 27 5" xfId="16438"/>
    <cellStyle name="20% - Accent5 28" xfId="16439"/>
    <cellStyle name="20% - Accent5 28 2" xfId="16440"/>
    <cellStyle name="20% - Accent5 28 2 2" xfId="16441"/>
    <cellStyle name="20% - Accent5 28 3" xfId="16442"/>
    <cellStyle name="20% - Accent5 28 3 2" xfId="16443"/>
    <cellStyle name="20% - Accent5 28 4" xfId="16444"/>
    <cellStyle name="20% - Accent5 28 5" xfId="16445"/>
    <cellStyle name="20% - Accent5 29" xfId="16446"/>
    <cellStyle name="20% - Accent5 29 2" xfId="16447"/>
    <cellStyle name="20% - Accent5 29 2 2" xfId="16448"/>
    <cellStyle name="20% - Accent5 29 3" xfId="16449"/>
    <cellStyle name="20% - Accent5 29 3 2" xfId="16450"/>
    <cellStyle name="20% - Accent5 29 4" xfId="16451"/>
    <cellStyle name="20% - Accent5 29 5" xfId="16452"/>
    <cellStyle name="20% - Accent5 3" xfId="71"/>
    <cellStyle name="20% - Accent5 3 10" xfId="16454"/>
    <cellStyle name="20% - Accent5 3 10 2" xfId="16455"/>
    <cellStyle name="20% - Accent5 3 11" xfId="16456"/>
    <cellStyle name="20% - Accent5 3 12" xfId="16453"/>
    <cellStyle name="20% - Accent5 3 2" xfId="117"/>
    <cellStyle name="20% - Accent5 3 2 10" xfId="16457"/>
    <cellStyle name="20% - Accent5 3 2 2" xfId="205"/>
    <cellStyle name="20% - Accent5 3 2 2 2" xfId="381"/>
    <cellStyle name="20% - Accent5 3 2 2 2 2" xfId="16460"/>
    <cellStyle name="20% - Accent5 3 2 2 2 2 2" xfId="16461"/>
    <cellStyle name="20% - Accent5 3 2 2 2 2 2 2" xfId="16462"/>
    <cellStyle name="20% - Accent5 3 2 2 2 2 2 2 2" xfId="16463"/>
    <cellStyle name="20% - Accent5 3 2 2 2 2 2 3" xfId="16464"/>
    <cellStyle name="20% - Accent5 3 2 2 2 2 3" xfId="16465"/>
    <cellStyle name="20% - Accent5 3 2 2 2 2 3 2" xfId="16466"/>
    <cellStyle name="20% - Accent5 3 2 2 2 2 3 2 2" xfId="16467"/>
    <cellStyle name="20% - Accent5 3 2 2 2 2 3 3" xfId="16468"/>
    <cellStyle name="20% - Accent5 3 2 2 2 2 4" xfId="16469"/>
    <cellStyle name="20% - Accent5 3 2 2 2 2 4 2" xfId="16470"/>
    <cellStyle name="20% - Accent5 3 2 2 2 2 5" xfId="16471"/>
    <cellStyle name="20% - Accent5 3 2 2 2 3" xfId="16472"/>
    <cellStyle name="20% - Accent5 3 2 2 2 3 2" xfId="16473"/>
    <cellStyle name="20% - Accent5 3 2 2 2 3 2 2" xfId="16474"/>
    <cellStyle name="20% - Accent5 3 2 2 2 3 3" xfId="16475"/>
    <cellStyle name="20% - Accent5 3 2 2 2 4" xfId="16476"/>
    <cellStyle name="20% - Accent5 3 2 2 2 4 2" xfId="16477"/>
    <cellStyle name="20% - Accent5 3 2 2 2 4 2 2" xfId="16478"/>
    <cellStyle name="20% - Accent5 3 2 2 2 4 3" xfId="16479"/>
    <cellStyle name="20% - Accent5 3 2 2 2 5" xfId="16480"/>
    <cellStyle name="20% - Accent5 3 2 2 2 5 2" xfId="16481"/>
    <cellStyle name="20% - Accent5 3 2 2 2 6" xfId="16482"/>
    <cellStyle name="20% - Accent5 3 2 2 2 7" xfId="16459"/>
    <cellStyle name="20% - Accent5 3 2 2 3" xfId="16483"/>
    <cellStyle name="20% - Accent5 3 2 2 3 2" xfId="16484"/>
    <cellStyle name="20% - Accent5 3 2 2 3 2 2" xfId="16485"/>
    <cellStyle name="20% - Accent5 3 2 2 3 2 2 2" xfId="16486"/>
    <cellStyle name="20% - Accent5 3 2 2 3 2 3" xfId="16487"/>
    <cellStyle name="20% - Accent5 3 2 2 3 3" xfId="16488"/>
    <cellStyle name="20% - Accent5 3 2 2 3 3 2" xfId="16489"/>
    <cellStyle name="20% - Accent5 3 2 2 3 3 2 2" xfId="16490"/>
    <cellStyle name="20% - Accent5 3 2 2 3 3 3" xfId="16491"/>
    <cellStyle name="20% - Accent5 3 2 2 3 4" xfId="16492"/>
    <cellStyle name="20% - Accent5 3 2 2 3 4 2" xfId="16493"/>
    <cellStyle name="20% - Accent5 3 2 2 3 5" xfId="16494"/>
    <cellStyle name="20% - Accent5 3 2 2 4" xfId="16495"/>
    <cellStyle name="20% - Accent5 3 2 2 4 2" xfId="16496"/>
    <cellStyle name="20% - Accent5 3 2 2 4 2 2" xfId="16497"/>
    <cellStyle name="20% - Accent5 3 2 2 4 3" xfId="16498"/>
    <cellStyle name="20% - Accent5 3 2 2 5" xfId="16499"/>
    <cellStyle name="20% - Accent5 3 2 2 5 2" xfId="16500"/>
    <cellStyle name="20% - Accent5 3 2 2 5 2 2" xfId="16501"/>
    <cellStyle name="20% - Accent5 3 2 2 5 3" xfId="16502"/>
    <cellStyle name="20% - Accent5 3 2 2 6" xfId="16503"/>
    <cellStyle name="20% - Accent5 3 2 2 6 2" xfId="16504"/>
    <cellStyle name="20% - Accent5 3 2 2 6 2 2" xfId="16505"/>
    <cellStyle name="20% - Accent5 3 2 2 6 3" xfId="16506"/>
    <cellStyle name="20% - Accent5 3 2 2 7" xfId="16507"/>
    <cellStyle name="20% - Accent5 3 2 2 7 2" xfId="16508"/>
    <cellStyle name="20% - Accent5 3 2 2 8" xfId="16509"/>
    <cellStyle name="20% - Accent5 3 2 2 9" xfId="16458"/>
    <cellStyle name="20% - Accent5 3 2 3" xfId="293"/>
    <cellStyle name="20% - Accent5 3 2 3 2" xfId="16511"/>
    <cellStyle name="20% - Accent5 3 2 3 2 2" xfId="16512"/>
    <cellStyle name="20% - Accent5 3 2 3 2 2 2" xfId="16513"/>
    <cellStyle name="20% - Accent5 3 2 3 2 2 2 2" xfId="16514"/>
    <cellStyle name="20% - Accent5 3 2 3 2 2 3" xfId="16515"/>
    <cellStyle name="20% - Accent5 3 2 3 2 3" xfId="16516"/>
    <cellStyle name="20% - Accent5 3 2 3 2 3 2" xfId="16517"/>
    <cellStyle name="20% - Accent5 3 2 3 2 3 2 2" xfId="16518"/>
    <cellStyle name="20% - Accent5 3 2 3 2 3 3" xfId="16519"/>
    <cellStyle name="20% - Accent5 3 2 3 2 4" xfId="16520"/>
    <cellStyle name="20% - Accent5 3 2 3 2 4 2" xfId="16521"/>
    <cellStyle name="20% - Accent5 3 2 3 2 5" xfId="16522"/>
    <cellStyle name="20% - Accent5 3 2 3 3" xfId="16523"/>
    <cellStyle name="20% - Accent5 3 2 3 3 2" xfId="16524"/>
    <cellStyle name="20% - Accent5 3 2 3 3 2 2" xfId="16525"/>
    <cellStyle name="20% - Accent5 3 2 3 3 3" xfId="16526"/>
    <cellStyle name="20% - Accent5 3 2 3 4" xfId="16527"/>
    <cellStyle name="20% - Accent5 3 2 3 4 2" xfId="16528"/>
    <cellStyle name="20% - Accent5 3 2 3 4 2 2" xfId="16529"/>
    <cellStyle name="20% - Accent5 3 2 3 4 3" xfId="16530"/>
    <cellStyle name="20% - Accent5 3 2 3 5" xfId="16531"/>
    <cellStyle name="20% - Accent5 3 2 3 5 2" xfId="16532"/>
    <cellStyle name="20% - Accent5 3 2 3 6" xfId="16533"/>
    <cellStyle name="20% - Accent5 3 2 3 7" xfId="16510"/>
    <cellStyle name="20% - Accent5 3 2 4" xfId="16534"/>
    <cellStyle name="20% - Accent5 3 2 4 2" xfId="16535"/>
    <cellStyle name="20% - Accent5 3 2 4 2 2" xfId="16536"/>
    <cellStyle name="20% - Accent5 3 2 4 2 2 2" xfId="16537"/>
    <cellStyle name="20% - Accent5 3 2 4 2 3" xfId="16538"/>
    <cellStyle name="20% - Accent5 3 2 4 3" xfId="16539"/>
    <cellStyle name="20% - Accent5 3 2 4 3 2" xfId="16540"/>
    <cellStyle name="20% - Accent5 3 2 4 3 2 2" xfId="16541"/>
    <cellStyle name="20% - Accent5 3 2 4 3 3" xfId="16542"/>
    <cellStyle name="20% - Accent5 3 2 4 4" xfId="16543"/>
    <cellStyle name="20% - Accent5 3 2 4 4 2" xfId="16544"/>
    <cellStyle name="20% - Accent5 3 2 4 5" xfId="16545"/>
    <cellStyle name="20% - Accent5 3 2 5" xfId="16546"/>
    <cellStyle name="20% - Accent5 3 2 5 2" xfId="16547"/>
    <cellStyle name="20% - Accent5 3 2 5 2 2" xfId="16548"/>
    <cellStyle name="20% - Accent5 3 2 5 3" xfId="16549"/>
    <cellStyle name="20% - Accent5 3 2 6" xfId="16550"/>
    <cellStyle name="20% - Accent5 3 2 6 2" xfId="16551"/>
    <cellStyle name="20% - Accent5 3 2 6 2 2" xfId="16552"/>
    <cellStyle name="20% - Accent5 3 2 6 3" xfId="16553"/>
    <cellStyle name="20% - Accent5 3 2 7" xfId="16554"/>
    <cellStyle name="20% - Accent5 3 2 7 2" xfId="16555"/>
    <cellStyle name="20% - Accent5 3 2 7 2 2" xfId="16556"/>
    <cellStyle name="20% - Accent5 3 2 7 3" xfId="16557"/>
    <cellStyle name="20% - Accent5 3 2 8" xfId="16558"/>
    <cellStyle name="20% - Accent5 3 2 8 2" xfId="16559"/>
    <cellStyle name="20% - Accent5 3 2 9" xfId="16560"/>
    <cellStyle name="20% - Accent5 3 3" xfId="161"/>
    <cellStyle name="20% - Accent5 3 3 2" xfId="337"/>
    <cellStyle name="20% - Accent5 3 3 2 2" xfId="16563"/>
    <cellStyle name="20% - Accent5 3 3 2 2 2" xfId="16564"/>
    <cellStyle name="20% - Accent5 3 3 2 2 2 2" xfId="16565"/>
    <cellStyle name="20% - Accent5 3 3 2 2 2 2 2" xfId="16566"/>
    <cellStyle name="20% - Accent5 3 3 2 2 2 3" xfId="16567"/>
    <cellStyle name="20% - Accent5 3 3 2 2 3" xfId="16568"/>
    <cellStyle name="20% - Accent5 3 3 2 2 3 2" xfId="16569"/>
    <cellStyle name="20% - Accent5 3 3 2 2 3 2 2" xfId="16570"/>
    <cellStyle name="20% - Accent5 3 3 2 2 3 3" xfId="16571"/>
    <cellStyle name="20% - Accent5 3 3 2 2 4" xfId="16572"/>
    <cellStyle name="20% - Accent5 3 3 2 2 4 2" xfId="16573"/>
    <cellStyle name="20% - Accent5 3 3 2 2 5" xfId="16574"/>
    <cellStyle name="20% - Accent5 3 3 2 3" xfId="16575"/>
    <cellStyle name="20% - Accent5 3 3 2 3 2" xfId="16576"/>
    <cellStyle name="20% - Accent5 3 3 2 3 2 2" xfId="16577"/>
    <cellStyle name="20% - Accent5 3 3 2 3 3" xfId="16578"/>
    <cellStyle name="20% - Accent5 3 3 2 4" xfId="16579"/>
    <cellStyle name="20% - Accent5 3 3 2 4 2" xfId="16580"/>
    <cellStyle name="20% - Accent5 3 3 2 4 2 2" xfId="16581"/>
    <cellStyle name="20% - Accent5 3 3 2 4 3" xfId="16582"/>
    <cellStyle name="20% - Accent5 3 3 2 5" xfId="16583"/>
    <cellStyle name="20% - Accent5 3 3 2 5 2" xfId="16584"/>
    <cellStyle name="20% - Accent5 3 3 2 6" xfId="16585"/>
    <cellStyle name="20% - Accent5 3 3 2 7" xfId="16562"/>
    <cellStyle name="20% - Accent5 3 3 3" xfId="16586"/>
    <cellStyle name="20% - Accent5 3 3 3 2" xfId="16587"/>
    <cellStyle name="20% - Accent5 3 3 3 2 2" xfId="16588"/>
    <cellStyle name="20% - Accent5 3 3 3 2 2 2" xfId="16589"/>
    <cellStyle name="20% - Accent5 3 3 3 2 3" xfId="16590"/>
    <cellStyle name="20% - Accent5 3 3 3 3" xfId="16591"/>
    <cellStyle name="20% - Accent5 3 3 3 3 2" xfId="16592"/>
    <cellStyle name="20% - Accent5 3 3 3 3 2 2" xfId="16593"/>
    <cellStyle name="20% - Accent5 3 3 3 3 3" xfId="16594"/>
    <cellStyle name="20% - Accent5 3 3 3 4" xfId="16595"/>
    <cellStyle name="20% - Accent5 3 3 3 4 2" xfId="16596"/>
    <cellStyle name="20% - Accent5 3 3 3 5" xfId="16597"/>
    <cellStyle name="20% - Accent5 3 3 4" xfId="16598"/>
    <cellStyle name="20% - Accent5 3 3 4 2" xfId="16599"/>
    <cellStyle name="20% - Accent5 3 3 4 2 2" xfId="16600"/>
    <cellStyle name="20% - Accent5 3 3 4 3" xfId="16601"/>
    <cellStyle name="20% - Accent5 3 3 5" xfId="16602"/>
    <cellStyle name="20% - Accent5 3 3 5 2" xfId="16603"/>
    <cellStyle name="20% - Accent5 3 3 5 2 2" xfId="16604"/>
    <cellStyle name="20% - Accent5 3 3 5 3" xfId="16605"/>
    <cellStyle name="20% - Accent5 3 3 6" xfId="16606"/>
    <cellStyle name="20% - Accent5 3 3 6 2" xfId="16607"/>
    <cellStyle name="20% - Accent5 3 3 6 2 2" xfId="16608"/>
    <cellStyle name="20% - Accent5 3 3 6 3" xfId="16609"/>
    <cellStyle name="20% - Accent5 3 3 7" xfId="16610"/>
    <cellStyle name="20% - Accent5 3 3 7 2" xfId="16611"/>
    <cellStyle name="20% - Accent5 3 3 8" xfId="16612"/>
    <cellStyle name="20% - Accent5 3 3 9" xfId="16561"/>
    <cellStyle name="20% - Accent5 3 4" xfId="249"/>
    <cellStyle name="20% - Accent5 3 4 2" xfId="16614"/>
    <cellStyle name="20% - Accent5 3 4 2 2" xfId="16615"/>
    <cellStyle name="20% - Accent5 3 4 2 2 2" xfId="16616"/>
    <cellStyle name="20% - Accent5 3 4 2 2 2 2" xfId="16617"/>
    <cellStyle name="20% - Accent5 3 4 2 2 3" xfId="16618"/>
    <cellStyle name="20% - Accent5 3 4 2 3" xfId="16619"/>
    <cellStyle name="20% - Accent5 3 4 2 3 2" xfId="16620"/>
    <cellStyle name="20% - Accent5 3 4 2 3 2 2" xfId="16621"/>
    <cellStyle name="20% - Accent5 3 4 2 3 3" xfId="16622"/>
    <cellStyle name="20% - Accent5 3 4 2 4" xfId="16623"/>
    <cellStyle name="20% - Accent5 3 4 2 4 2" xfId="16624"/>
    <cellStyle name="20% - Accent5 3 4 2 5" xfId="16625"/>
    <cellStyle name="20% - Accent5 3 4 3" xfId="16626"/>
    <cellStyle name="20% - Accent5 3 4 3 2" xfId="16627"/>
    <cellStyle name="20% - Accent5 3 4 3 2 2" xfId="16628"/>
    <cellStyle name="20% - Accent5 3 4 3 3" xfId="16629"/>
    <cellStyle name="20% - Accent5 3 4 4" xfId="16630"/>
    <cellStyle name="20% - Accent5 3 4 4 2" xfId="16631"/>
    <cellStyle name="20% - Accent5 3 4 4 2 2" xfId="16632"/>
    <cellStyle name="20% - Accent5 3 4 4 3" xfId="16633"/>
    <cellStyle name="20% - Accent5 3 4 5" xfId="16634"/>
    <cellStyle name="20% - Accent5 3 4 5 2" xfId="16635"/>
    <cellStyle name="20% - Accent5 3 4 6" xfId="16636"/>
    <cellStyle name="20% - Accent5 3 4 7" xfId="16613"/>
    <cellStyle name="20% - Accent5 3 5" xfId="16637"/>
    <cellStyle name="20% - Accent5 3 5 2" xfId="16638"/>
    <cellStyle name="20% - Accent5 3 5 2 2" xfId="16639"/>
    <cellStyle name="20% - Accent5 3 5 2 2 2" xfId="16640"/>
    <cellStyle name="20% - Accent5 3 5 2 3" xfId="16641"/>
    <cellStyle name="20% - Accent5 3 5 3" xfId="16642"/>
    <cellStyle name="20% - Accent5 3 5 3 2" xfId="16643"/>
    <cellStyle name="20% - Accent5 3 5 3 2 2" xfId="16644"/>
    <cellStyle name="20% - Accent5 3 5 3 3" xfId="16645"/>
    <cellStyle name="20% - Accent5 3 5 4" xfId="16646"/>
    <cellStyle name="20% - Accent5 3 5 4 2" xfId="16647"/>
    <cellStyle name="20% - Accent5 3 5 5" xfId="16648"/>
    <cellStyle name="20% - Accent5 3 6" xfId="16649"/>
    <cellStyle name="20% - Accent5 3 6 2" xfId="16650"/>
    <cellStyle name="20% - Accent5 3 6 2 2" xfId="16651"/>
    <cellStyle name="20% - Accent5 3 6 3" xfId="16652"/>
    <cellStyle name="20% - Accent5 3 7" xfId="16653"/>
    <cellStyle name="20% - Accent5 3 7 2" xfId="16654"/>
    <cellStyle name="20% - Accent5 3 7 2 2" xfId="16655"/>
    <cellStyle name="20% - Accent5 3 7 3" xfId="16656"/>
    <cellStyle name="20% - Accent5 3 8" xfId="16657"/>
    <cellStyle name="20% - Accent5 3 8 2" xfId="16658"/>
    <cellStyle name="20% - Accent5 3 8 2 2" xfId="16659"/>
    <cellStyle name="20% - Accent5 3 8 3" xfId="16660"/>
    <cellStyle name="20% - Accent5 3 9" xfId="16661"/>
    <cellStyle name="20% - Accent5 3 9 2" xfId="16662"/>
    <cellStyle name="20% - Accent5 30" xfId="16663"/>
    <cellStyle name="20% - Accent5 30 2" xfId="16664"/>
    <cellStyle name="20% - Accent5 30 2 2" xfId="16665"/>
    <cellStyle name="20% - Accent5 30 3" xfId="16666"/>
    <cellStyle name="20% - Accent5 30 3 2" xfId="16667"/>
    <cellStyle name="20% - Accent5 30 4" xfId="16668"/>
    <cellStyle name="20% - Accent5 30 5" xfId="16669"/>
    <cellStyle name="20% - Accent5 31" xfId="16670"/>
    <cellStyle name="20% - Accent5 31 2" xfId="16671"/>
    <cellStyle name="20% - Accent5 31 2 2" xfId="16672"/>
    <cellStyle name="20% - Accent5 31 3" xfId="16673"/>
    <cellStyle name="20% - Accent5 31 3 2" xfId="16674"/>
    <cellStyle name="20% - Accent5 31 4" xfId="16675"/>
    <cellStyle name="20% - Accent5 31 5" xfId="16676"/>
    <cellStyle name="20% - Accent5 32" xfId="16677"/>
    <cellStyle name="20% - Accent5 32 2" xfId="16678"/>
    <cellStyle name="20% - Accent5 32 2 2" xfId="16679"/>
    <cellStyle name="20% - Accent5 32 3" xfId="16680"/>
    <cellStyle name="20% - Accent5 32 3 2" xfId="16681"/>
    <cellStyle name="20% - Accent5 32 4" xfId="16682"/>
    <cellStyle name="20% - Accent5 32 5" xfId="16683"/>
    <cellStyle name="20% - Accent5 33" xfId="16684"/>
    <cellStyle name="20% - Accent5 33 2" xfId="16685"/>
    <cellStyle name="20% - Accent5 33 2 2" xfId="16686"/>
    <cellStyle name="20% - Accent5 33 3" xfId="16687"/>
    <cellStyle name="20% - Accent5 33 3 2" xfId="16688"/>
    <cellStyle name="20% - Accent5 33 4" xfId="16689"/>
    <cellStyle name="20% - Accent5 33 5" xfId="16690"/>
    <cellStyle name="20% - Accent5 34" xfId="16691"/>
    <cellStyle name="20% - Accent5 34 2" xfId="16692"/>
    <cellStyle name="20% - Accent5 34 2 2" xfId="16693"/>
    <cellStyle name="20% - Accent5 34 3" xfId="16694"/>
    <cellStyle name="20% - Accent5 34 3 2" xfId="16695"/>
    <cellStyle name="20% - Accent5 34 4" xfId="16696"/>
    <cellStyle name="20% - Accent5 34 5" xfId="16697"/>
    <cellStyle name="20% - Accent5 35" xfId="16698"/>
    <cellStyle name="20% - Accent5 35 2" xfId="16699"/>
    <cellStyle name="20% - Accent5 35 2 2" xfId="16700"/>
    <cellStyle name="20% - Accent5 35 3" xfId="16701"/>
    <cellStyle name="20% - Accent5 35 3 2" xfId="16702"/>
    <cellStyle name="20% - Accent5 35 4" xfId="16703"/>
    <cellStyle name="20% - Accent5 35 5" xfId="16704"/>
    <cellStyle name="20% - Accent5 36" xfId="16705"/>
    <cellStyle name="20% - Accent5 36 2" xfId="16706"/>
    <cellStyle name="20% - Accent5 36 2 2" xfId="16707"/>
    <cellStyle name="20% - Accent5 36 3" xfId="16708"/>
    <cellStyle name="20% - Accent5 36 3 2" xfId="16709"/>
    <cellStyle name="20% - Accent5 36 4" xfId="16710"/>
    <cellStyle name="20% - Accent5 36 5" xfId="16711"/>
    <cellStyle name="20% - Accent5 37" xfId="16712"/>
    <cellStyle name="20% - Accent5 37 2" xfId="16713"/>
    <cellStyle name="20% - Accent5 37 2 2" xfId="16714"/>
    <cellStyle name="20% - Accent5 37 3" xfId="16715"/>
    <cellStyle name="20% - Accent5 37 3 2" xfId="16716"/>
    <cellStyle name="20% - Accent5 37 4" xfId="16717"/>
    <cellStyle name="20% - Accent5 37 5" xfId="16718"/>
    <cellStyle name="20% - Accent5 38" xfId="16719"/>
    <cellStyle name="20% - Accent5 38 2" xfId="16720"/>
    <cellStyle name="20% - Accent5 38 2 2" xfId="16721"/>
    <cellStyle name="20% - Accent5 38 3" xfId="16722"/>
    <cellStyle name="20% - Accent5 38 3 2" xfId="16723"/>
    <cellStyle name="20% - Accent5 38 4" xfId="16724"/>
    <cellStyle name="20% - Accent5 38 5" xfId="16725"/>
    <cellStyle name="20% - Accent5 39" xfId="16726"/>
    <cellStyle name="20% - Accent5 39 2" xfId="16727"/>
    <cellStyle name="20% - Accent5 39 2 2" xfId="16728"/>
    <cellStyle name="20% - Accent5 39 3" xfId="16729"/>
    <cellStyle name="20% - Accent5 39 3 2" xfId="16730"/>
    <cellStyle name="20% - Accent5 39 4" xfId="16731"/>
    <cellStyle name="20% - Accent5 39 5" xfId="16732"/>
    <cellStyle name="20% - Accent5 4" xfId="90"/>
    <cellStyle name="20% - Accent5 4 10" xfId="16734"/>
    <cellStyle name="20% - Accent5 4 10 2" xfId="16735"/>
    <cellStyle name="20% - Accent5 4 11" xfId="16736"/>
    <cellStyle name="20% - Accent5 4 12" xfId="16733"/>
    <cellStyle name="20% - Accent5 4 2" xfId="179"/>
    <cellStyle name="20% - Accent5 4 2 10" xfId="16737"/>
    <cellStyle name="20% - Accent5 4 2 2" xfId="355"/>
    <cellStyle name="20% - Accent5 4 2 2 2" xfId="16739"/>
    <cellStyle name="20% - Accent5 4 2 2 2 2" xfId="16740"/>
    <cellStyle name="20% - Accent5 4 2 2 2 2 2" xfId="16741"/>
    <cellStyle name="20% - Accent5 4 2 2 2 2 2 2" xfId="16742"/>
    <cellStyle name="20% - Accent5 4 2 2 2 2 2 2 2" xfId="16743"/>
    <cellStyle name="20% - Accent5 4 2 2 2 2 2 3" xfId="16744"/>
    <cellStyle name="20% - Accent5 4 2 2 2 2 3" xfId="16745"/>
    <cellStyle name="20% - Accent5 4 2 2 2 2 3 2" xfId="16746"/>
    <cellStyle name="20% - Accent5 4 2 2 2 2 3 2 2" xfId="16747"/>
    <cellStyle name="20% - Accent5 4 2 2 2 2 3 3" xfId="16748"/>
    <cellStyle name="20% - Accent5 4 2 2 2 2 4" xfId="16749"/>
    <cellStyle name="20% - Accent5 4 2 2 2 2 4 2" xfId="16750"/>
    <cellStyle name="20% - Accent5 4 2 2 2 2 5" xfId="16751"/>
    <cellStyle name="20% - Accent5 4 2 2 2 3" xfId="16752"/>
    <cellStyle name="20% - Accent5 4 2 2 2 3 2" xfId="16753"/>
    <cellStyle name="20% - Accent5 4 2 2 2 3 2 2" xfId="16754"/>
    <cellStyle name="20% - Accent5 4 2 2 2 3 3" xfId="16755"/>
    <cellStyle name="20% - Accent5 4 2 2 2 4" xfId="16756"/>
    <cellStyle name="20% - Accent5 4 2 2 2 4 2" xfId="16757"/>
    <cellStyle name="20% - Accent5 4 2 2 2 4 2 2" xfId="16758"/>
    <cellStyle name="20% - Accent5 4 2 2 2 4 3" xfId="16759"/>
    <cellStyle name="20% - Accent5 4 2 2 2 5" xfId="16760"/>
    <cellStyle name="20% - Accent5 4 2 2 2 5 2" xfId="16761"/>
    <cellStyle name="20% - Accent5 4 2 2 2 6" xfId="16762"/>
    <cellStyle name="20% - Accent5 4 2 2 3" xfId="16763"/>
    <cellStyle name="20% - Accent5 4 2 2 3 2" xfId="16764"/>
    <cellStyle name="20% - Accent5 4 2 2 3 2 2" xfId="16765"/>
    <cellStyle name="20% - Accent5 4 2 2 3 2 2 2" xfId="16766"/>
    <cellStyle name="20% - Accent5 4 2 2 3 2 3" xfId="16767"/>
    <cellStyle name="20% - Accent5 4 2 2 3 3" xfId="16768"/>
    <cellStyle name="20% - Accent5 4 2 2 3 3 2" xfId="16769"/>
    <cellStyle name="20% - Accent5 4 2 2 3 3 2 2" xfId="16770"/>
    <cellStyle name="20% - Accent5 4 2 2 3 3 3" xfId="16771"/>
    <cellStyle name="20% - Accent5 4 2 2 3 4" xfId="16772"/>
    <cellStyle name="20% - Accent5 4 2 2 3 4 2" xfId="16773"/>
    <cellStyle name="20% - Accent5 4 2 2 3 5" xfId="16774"/>
    <cellStyle name="20% - Accent5 4 2 2 4" xfId="16775"/>
    <cellStyle name="20% - Accent5 4 2 2 4 2" xfId="16776"/>
    <cellStyle name="20% - Accent5 4 2 2 4 2 2" xfId="16777"/>
    <cellStyle name="20% - Accent5 4 2 2 4 3" xfId="16778"/>
    <cellStyle name="20% - Accent5 4 2 2 5" xfId="16779"/>
    <cellStyle name="20% - Accent5 4 2 2 5 2" xfId="16780"/>
    <cellStyle name="20% - Accent5 4 2 2 5 2 2" xfId="16781"/>
    <cellStyle name="20% - Accent5 4 2 2 5 3" xfId="16782"/>
    <cellStyle name="20% - Accent5 4 2 2 6" xfId="16783"/>
    <cellStyle name="20% - Accent5 4 2 2 6 2" xfId="16784"/>
    <cellStyle name="20% - Accent5 4 2 2 6 2 2" xfId="16785"/>
    <cellStyle name="20% - Accent5 4 2 2 6 3" xfId="16786"/>
    <cellStyle name="20% - Accent5 4 2 2 7" xfId="16787"/>
    <cellStyle name="20% - Accent5 4 2 2 7 2" xfId="16788"/>
    <cellStyle name="20% - Accent5 4 2 2 8" xfId="16789"/>
    <cellStyle name="20% - Accent5 4 2 2 9" xfId="16738"/>
    <cellStyle name="20% - Accent5 4 2 3" xfId="16790"/>
    <cellStyle name="20% - Accent5 4 2 3 2" xfId="16791"/>
    <cellStyle name="20% - Accent5 4 2 3 2 2" xfId="16792"/>
    <cellStyle name="20% - Accent5 4 2 3 2 2 2" xfId="16793"/>
    <cellStyle name="20% - Accent5 4 2 3 2 2 2 2" xfId="16794"/>
    <cellStyle name="20% - Accent5 4 2 3 2 2 3" xfId="16795"/>
    <cellStyle name="20% - Accent5 4 2 3 2 3" xfId="16796"/>
    <cellStyle name="20% - Accent5 4 2 3 2 3 2" xfId="16797"/>
    <cellStyle name="20% - Accent5 4 2 3 2 3 2 2" xfId="16798"/>
    <cellStyle name="20% - Accent5 4 2 3 2 3 3" xfId="16799"/>
    <cellStyle name="20% - Accent5 4 2 3 2 4" xfId="16800"/>
    <cellStyle name="20% - Accent5 4 2 3 2 4 2" xfId="16801"/>
    <cellStyle name="20% - Accent5 4 2 3 2 5" xfId="16802"/>
    <cellStyle name="20% - Accent5 4 2 3 3" xfId="16803"/>
    <cellStyle name="20% - Accent5 4 2 3 3 2" xfId="16804"/>
    <cellStyle name="20% - Accent5 4 2 3 3 2 2" xfId="16805"/>
    <cellStyle name="20% - Accent5 4 2 3 3 3" xfId="16806"/>
    <cellStyle name="20% - Accent5 4 2 3 4" xfId="16807"/>
    <cellStyle name="20% - Accent5 4 2 3 4 2" xfId="16808"/>
    <cellStyle name="20% - Accent5 4 2 3 4 2 2" xfId="16809"/>
    <cellStyle name="20% - Accent5 4 2 3 4 3" xfId="16810"/>
    <cellStyle name="20% - Accent5 4 2 3 5" xfId="16811"/>
    <cellStyle name="20% - Accent5 4 2 3 5 2" xfId="16812"/>
    <cellStyle name="20% - Accent5 4 2 3 6" xfId="16813"/>
    <cellStyle name="20% - Accent5 4 2 4" xfId="16814"/>
    <cellStyle name="20% - Accent5 4 2 4 2" xfId="16815"/>
    <cellStyle name="20% - Accent5 4 2 4 2 2" xfId="16816"/>
    <cellStyle name="20% - Accent5 4 2 4 2 2 2" xfId="16817"/>
    <cellStyle name="20% - Accent5 4 2 4 2 3" xfId="16818"/>
    <cellStyle name="20% - Accent5 4 2 4 3" xfId="16819"/>
    <cellStyle name="20% - Accent5 4 2 4 3 2" xfId="16820"/>
    <cellStyle name="20% - Accent5 4 2 4 3 2 2" xfId="16821"/>
    <cellStyle name="20% - Accent5 4 2 4 3 3" xfId="16822"/>
    <cellStyle name="20% - Accent5 4 2 4 4" xfId="16823"/>
    <cellStyle name="20% - Accent5 4 2 4 4 2" xfId="16824"/>
    <cellStyle name="20% - Accent5 4 2 4 5" xfId="16825"/>
    <cellStyle name="20% - Accent5 4 2 5" xfId="16826"/>
    <cellStyle name="20% - Accent5 4 2 5 2" xfId="16827"/>
    <cellStyle name="20% - Accent5 4 2 5 2 2" xfId="16828"/>
    <cellStyle name="20% - Accent5 4 2 5 3" xfId="16829"/>
    <cellStyle name="20% - Accent5 4 2 6" xfId="16830"/>
    <cellStyle name="20% - Accent5 4 2 6 2" xfId="16831"/>
    <cellStyle name="20% - Accent5 4 2 6 2 2" xfId="16832"/>
    <cellStyle name="20% - Accent5 4 2 6 3" xfId="16833"/>
    <cellStyle name="20% - Accent5 4 2 7" xfId="16834"/>
    <cellStyle name="20% - Accent5 4 2 7 2" xfId="16835"/>
    <cellStyle name="20% - Accent5 4 2 7 2 2" xfId="16836"/>
    <cellStyle name="20% - Accent5 4 2 7 3" xfId="16837"/>
    <cellStyle name="20% - Accent5 4 2 8" xfId="16838"/>
    <cellStyle name="20% - Accent5 4 2 8 2" xfId="16839"/>
    <cellStyle name="20% - Accent5 4 2 9" xfId="16840"/>
    <cellStyle name="20% - Accent5 4 3" xfId="267"/>
    <cellStyle name="20% - Accent5 4 3 2" xfId="16842"/>
    <cellStyle name="20% - Accent5 4 3 2 2" xfId="16843"/>
    <cellStyle name="20% - Accent5 4 3 2 2 2" xfId="16844"/>
    <cellStyle name="20% - Accent5 4 3 2 2 2 2" xfId="16845"/>
    <cellStyle name="20% - Accent5 4 3 2 2 2 2 2" xfId="16846"/>
    <cellStyle name="20% - Accent5 4 3 2 2 2 3" xfId="16847"/>
    <cellStyle name="20% - Accent5 4 3 2 2 3" xfId="16848"/>
    <cellStyle name="20% - Accent5 4 3 2 2 3 2" xfId="16849"/>
    <cellStyle name="20% - Accent5 4 3 2 2 3 2 2" xfId="16850"/>
    <cellStyle name="20% - Accent5 4 3 2 2 3 3" xfId="16851"/>
    <cellStyle name="20% - Accent5 4 3 2 2 4" xfId="16852"/>
    <cellStyle name="20% - Accent5 4 3 2 2 4 2" xfId="16853"/>
    <cellStyle name="20% - Accent5 4 3 2 2 5" xfId="16854"/>
    <cellStyle name="20% - Accent5 4 3 2 3" xfId="16855"/>
    <cellStyle name="20% - Accent5 4 3 2 3 2" xfId="16856"/>
    <cellStyle name="20% - Accent5 4 3 2 3 2 2" xfId="16857"/>
    <cellStyle name="20% - Accent5 4 3 2 3 3" xfId="16858"/>
    <cellStyle name="20% - Accent5 4 3 2 4" xfId="16859"/>
    <cellStyle name="20% - Accent5 4 3 2 4 2" xfId="16860"/>
    <cellStyle name="20% - Accent5 4 3 2 4 2 2" xfId="16861"/>
    <cellStyle name="20% - Accent5 4 3 2 4 3" xfId="16862"/>
    <cellStyle name="20% - Accent5 4 3 2 5" xfId="16863"/>
    <cellStyle name="20% - Accent5 4 3 2 5 2" xfId="16864"/>
    <cellStyle name="20% - Accent5 4 3 2 6" xfId="16865"/>
    <cellStyle name="20% - Accent5 4 3 3" xfId="16866"/>
    <cellStyle name="20% - Accent5 4 3 3 2" xfId="16867"/>
    <cellStyle name="20% - Accent5 4 3 3 2 2" xfId="16868"/>
    <cellStyle name="20% - Accent5 4 3 3 2 2 2" xfId="16869"/>
    <cellStyle name="20% - Accent5 4 3 3 2 3" xfId="16870"/>
    <cellStyle name="20% - Accent5 4 3 3 3" xfId="16871"/>
    <cellStyle name="20% - Accent5 4 3 3 3 2" xfId="16872"/>
    <cellStyle name="20% - Accent5 4 3 3 3 2 2" xfId="16873"/>
    <cellStyle name="20% - Accent5 4 3 3 3 3" xfId="16874"/>
    <cellStyle name="20% - Accent5 4 3 3 4" xfId="16875"/>
    <cellStyle name="20% - Accent5 4 3 3 4 2" xfId="16876"/>
    <cellStyle name="20% - Accent5 4 3 3 5" xfId="16877"/>
    <cellStyle name="20% - Accent5 4 3 4" xfId="16878"/>
    <cellStyle name="20% - Accent5 4 3 4 2" xfId="16879"/>
    <cellStyle name="20% - Accent5 4 3 4 2 2" xfId="16880"/>
    <cellStyle name="20% - Accent5 4 3 4 3" xfId="16881"/>
    <cellStyle name="20% - Accent5 4 3 5" xfId="16882"/>
    <cellStyle name="20% - Accent5 4 3 5 2" xfId="16883"/>
    <cellStyle name="20% - Accent5 4 3 5 2 2" xfId="16884"/>
    <cellStyle name="20% - Accent5 4 3 5 3" xfId="16885"/>
    <cellStyle name="20% - Accent5 4 3 6" xfId="16886"/>
    <cellStyle name="20% - Accent5 4 3 6 2" xfId="16887"/>
    <cellStyle name="20% - Accent5 4 3 6 2 2" xfId="16888"/>
    <cellStyle name="20% - Accent5 4 3 6 3" xfId="16889"/>
    <cellStyle name="20% - Accent5 4 3 7" xfId="16890"/>
    <cellStyle name="20% - Accent5 4 3 7 2" xfId="16891"/>
    <cellStyle name="20% - Accent5 4 3 8" xfId="16892"/>
    <cellStyle name="20% - Accent5 4 3 9" xfId="16841"/>
    <cellStyle name="20% - Accent5 4 4" xfId="16893"/>
    <cellStyle name="20% - Accent5 4 4 2" xfId="16894"/>
    <cellStyle name="20% - Accent5 4 4 2 2" xfId="16895"/>
    <cellStyle name="20% - Accent5 4 4 2 2 2" xfId="16896"/>
    <cellStyle name="20% - Accent5 4 4 2 2 2 2" xfId="16897"/>
    <cellStyle name="20% - Accent5 4 4 2 2 3" xfId="16898"/>
    <cellStyle name="20% - Accent5 4 4 2 3" xfId="16899"/>
    <cellStyle name="20% - Accent5 4 4 2 3 2" xfId="16900"/>
    <cellStyle name="20% - Accent5 4 4 2 3 2 2" xfId="16901"/>
    <cellStyle name="20% - Accent5 4 4 2 3 3" xfId="16902"/>
    <cellStyle name="20% - Accent5 4 4 2 4" xfId="16903"/>
    <cellStyle name="20% - Accent5 4 4 2 4 2" xfId="16904"/>
    <cellStyle name="20% - Accent5 4 4 2 5" xfId="16905"/>
    <cellStyle name="20% - Accent5 4 4 3" xfId="16906"/>
    <cellStyle name="20% - Accent5 4 4 3 2" xfId="16907"/>
    <cellStyle name="20% - Accent5 4 4 3 2 2" xfId="16908"/>
    <cellStyle name="20% - Accent5 4 4 3 3" xfId="16909"/>
    <cellStyle name="20% - Accent5 4 4 4" xfId="16910"/>
    <cellStyle name="20% - Accent5 4 4 4 2" xfId="16911"/>
    <cellStyle name="20% - Accent5 4 4 4 2 2" xfId="16912"/>
    <cellStyle name="20% - Accent5 4 4 4 3" xfId="16913"/>
    <cellStyle name="20% - Accent5 4 4 5" xfId="16914"/>
    <cellStyle name="20% - Accent5 4 4 5 2" xfId="16915"/>
    <cellStyle name="20% - Accent5 4 4 6" xfId="16916"/>
    <cellStyle name="20% - Accent5 4 5" xfId="16917"/>
    <cellStyle name="20% - Accent5 4 5 2" xfId="16918"/>
    <cellStyle name="20% - Accent5 4 5 2 2" xfId="16919"/>
    <cellStyle name="20% - Accent5 4 5 2 2 2" xfId="16920"/>
    <cellStyle name="20% - Accent5 4 5 2 3" xfId="16921"/>
    <cellStyle name="20% - Accent5 4 5 3" xfId="16922"/>
    <cellStyle name="20% - Accent5 4 5 3 2" xfId="16923"/>
    <cellStyle name="20% - Accent5 4 5 3 2 2" xfId="16924"/>
    <cellStyle name="20% - Accent5 4 5 3 3" xfId="16925"/>
    <cellStyle name="20% - Accent5 4 5 4" xfId="16926"/>
    <cellStyle name="20% - Accent5 4 5 4 2" xfId="16927"/>
    <cellStyle name="20% - Accent5 4 5 5" xfId="16928"/>
    <cellStyle name="20% - Accent5 4 6" xfId="16929"/>
    <cellStyle name="20% - Accent5 4 6 2" xfId="16930"/>
    <cellStyle name="20% - Accent5 4 6 2 2" xfId="16931"/>
    <cellStyle name="20% - Accent5 4 6 3" xfId="16932"/>
    <cellStyle name="20% - Accent5 4 7" xfId="16933"/>
    <cellStyle name="20% - Accent5 4 7 2" xfId="16934"/>
    <cellStyle name="20% - Accent5 4 7 2 2" xfId="16935"/>
    <cellStyle name="20% - Accent5 4 7 3" xfId="16936"/>
    <cellStyle name="20% - Accent5 4 8" xfId="16937"/>
    <cellStyle name="20% - Accent5 4 8 2" xfId="16938"/>
    <cellStyle name="20% - Accent5 4 8 2 2" xfId="16939"/>
    <cellStyle name="20% - Accent5 4 8 3" xfId="16940"/>
    <cellStyle name="20% - Accent5 4 9" xfId="16941"/>
    <cellStyle name="20% - Accent5 4 9 2" xfId="16942"/>
    <cellStyle name="20% - Accent5 40" xfId="16943"/>
    <cellStyle name="20% - Accent5 40 2" xfId="16944"/>
    <cellStyle name="20% - Accent5 40 2 2" xfId="16945"/>
    <cellStyle name="20% - Accent5 40 3" xfId="16946"/>
    <cellStyle name="20% - Accent5 40 3 2" xfId="16947"/>
    <cellStyle name="20% - Accent5 40 4" xfId="16948"/>
    <cellStyle name="20% - Accent5 40 5" xfId="16949"/>
    <cellStyle name="20% - Accent5 41" xfId="16950"/>
    <cellStyle name="20% - Accent5 41 2" xfId="16951"/>
    <cellStyle name="20% - Accent5 41 2 2" xfId="16952"/>
    <cellStyle name="20% - Accent5 41 3" xfId="16953"/>
    <cellStyle name="20% - Accent5 41 3 2" xfId="16954"/>
    <cellStyle name="20% - Accent5 41 4" xfId="16955"/>
    <cellStyle name="20% - Accent5 41 5" xfId="16956"/>
    <cellStyle name="20% - Accent5 42" xfId="16957"/>
    <cellStyle name="20% - Accent5 42 2" xfId="16958"/>
    <cellStyle name="20% - Accent5 42 2 2" xfId="16959"/>
    <cellStyle name="20% - Accent5 42 3" xfId="16960"/>
    <cellStyle name="20% - Accent5 42 3 2" xfId="16961"/>
    <cellStyle name="20% - Accent5 42 4" xfId="16962"/>
    <cellStyle name="20% - Accent5 42 5" xfId="16963"/>
    <cellStyle name="20% - Accent5 43" xfId="16964"/>
    <cellStyle name="20% - Accent5 43 2" xfId="16965"/>
    <cellStyle name="20% - Accent5 43 2 2" xfId="16966"/>
    <cellStyle name="20% - Accent5 43 3" xfId="16967"/>
    <cellStyle name="20% - Accent5 43 3 2" xfId="16968"/>
    <cellStyle name="20% - Accent5 43 4" xfId="16969"/>
    <cellStyle name="20% - Accent5 44" xfId="16970"/>
    <cellStyle name="20% - Accent5 44 2" xfId="16971"/>
    <cellStyle name="20% - Accent5 44 2 2" xfId="16972"/>
    <cellStyle name="20% - Accent5 44 3" xfId="16973"/>
    <cellStyle name="20% - Accent5 44 3 2" xfId="16974"/>
    <cellStyle name="20% - Accent5 44 4" xfId="16975"/>
    <cellStyle name="20% - Accent5 45" xfId="16976"/>
    <cellStyle name="20% - Accent5 45 2" xfId="16977"/>
    <cellStyle name="20% - Accent5 45 2 2" xfId="16978"/>
    <cellStyle name="20% - Accent5 45 3" xfId="16979"/>
    <cellStyle name="20% - Accent5 45 3 2" xfId="16980"/>
    <cellStyle name="20% - Accent5 45 4" xfId="16981"/>
    <cellStyle name="20% - Accent5 46" xfId="16982"/>
    <cellStyle name="20% - Accent5 46 2" xfId="16983"/>
    <cellStyle name="20% - Accent5 46 2 2" xfId="16984"/>
    <cellStyle name="20% - Accent5 46 3" xfId="16985"/>
    <cellStyle name="20% - Accent5 46 3 2" xfId="16986"/>
    <cellStyle name="20% - Accent5 46 4" xfId="16987"/>
    <cellStyle name="20% - Accent5 47" xfId="16988"/>
    <cellStyle name="20% - Accent5 47 2" xfId="16989"/>
    <cellStyle name="20% - Accent5 47 2 2" xfId="16990"/>
    <cellStyle name="20% - Accent5 47 3" xfId="16991"/>
    <cellStyle name="20% - Accent5 47 3 2" xfId="16992"/>
    <cellStyle name="20% - Accent5 47 4" xfId="16993"/>
    <cellStyle name="20% - Accent5 48" xfId="16994"/>
    <cellStyle name="20% - Accent5 48 2" xfId="16995"/>
    <cellStyle name="20% - Accent5 48 2 2" xfId="16996"/>
    <cellStyle name="20% - Accent5 48 3" xfId="16997"/>
    <cellStyle name="20% - Accent5 48 3 2" xfId="16998"/>
    <cellStyle name="20% - Accent5 48 4" xfId="16999"/>
    <cellStyle name="20% - Accent5 49" xfId="17000"/>
    <cellStyle name="20% - Accent5 49 2" xfId="17001"/>
    <cellStyle name="20% - Accent5 49 2 2" xfId="17002"/>
    <cellStyle name="20% - Accent5 49 3" xfId="17003"/>
    <cellStyle name="20% - Accent5 49 3 2" xfId="17004"/>
    <cellStyle name="20% - Accent5 49 4" xfId="17005"/>
    <cellStyle name="20% - Accent5 5" xfId="135"/>
    <cellStyle name="20% - Accent5 5 10" xfId="17007"/>
    <cellStyle name="20% - Accent5 5 10 2" xfId="17008"/>
    <cellStyle name="20% - Accent5 5 11" xfId="17009"/>
    <cellStyle name="20% - Accent5 5 12" xfId="17006"/>
    <cellStyle name="20% - Accent5 5 2" xfId="311"/>
    <cellStyle name="20% - Accent5 5 2 10" xfId="17010"/>
    <cellStyle name="20% - Accent5 5 2 2" xfId="17011"/>
    <cellStyle name="20% - Accent5 5 2 2 2" xfId="17012"/>
    <cellStyle name="20% - Accent5 5 2 2 2 2" xfId="17013"/>
    <cellStyle name="20% - Accent5 5 2 2 2 2 2" xfId="17014"/>
    <cellStyle name="20% - Accent5 5 2 2 2 2 2 2" xfId="17015"/>
    <cellStyle name="20% - Accent5 5 2 2 2 2 2 2 2" xfId="17016"/>
    <cellStyle name="20% - Accent5 5 2 2 2 2 2 3" xfId="17017"/>
    <cellStyle name="20% - Accent5 5 2 2 2 2 3" xfId="17018"/>
    <cellStyle name="20% - Accent5 5 2 2 2 2 3 2" xfId="17019"/>
    <cellStyle name="20% - Accent5 5 2 2 2 2 3 2 2" xfId="17020"/>
    <cellStyle name="20% - Accent5 5 2 2 2 2 3 3" xfId="17021"/>
    <cellStyle name="20% - Accent5 5 2 2 2 2 4" xfId="17022"/>
    <cellStyle name="20% - Accent5 5 2 2 2 2 4 2" xfId="17023"/>
    <cellStyle name="20% - Accent5 5 2 2 2 2 5" xfId="17024"/>
    <cellStyle name="20% - Accent5 5 2 2 2 3" xfId="17025"/>
    <cellStyle name="20% - Accent5 5 2 2 2 3 2" xfId="17026"/>
    <cellStyle name="20% - Accent5 5 2 2 2 3 2 2" xfId="17027"/>
    <cellStyle name="20% - Accent5 5 2 2 2 3 3" xfId="17028"/>
    <cellStyle name="20% - Accent5 5 2 2 2 4" xfId="17029"/>
    <cellStyle name="20% - Accent5 5 2 2 2 4 2" xfId="17030"/>
    <cellStyle name="20% - Accent5 5 2 2 2 4 2 2" xfId="17031"/>
    <cellStyle name="20% - Accent5 5 2 2 2 4 3" xfId="17032"/>
    <cellStyle name="20% - Accent5 5 2 2 2 5" xfId="17033"/>
    <cellStyle name="20% - Accent5 5 2 2 2 5 2" xfId="17034"/>
    <cellStyle name="20% - Accent5 5 2 2 2 6" xfId="17035"/>
    <cellStyle name="20% - Accent5 5 2 2 3" xfId="17036"/>
    <cellStyle name="20% - Accent5 5 2 2 3 2" xfId="17037"/>
    <cellStyle name="20% - Accent5 5 2 2 3 2 2" xfId="17038"/>
    <cellStyle name="20% - Accent5 5 2 2 3 2 2 2" xfId="17039"/>
    <cellStyle name="20% - Accent5 5 2 2 3 2 3" xfId="17040"/>
    <cellStyle name="20% - Accent5 5 2 2 3 3" xfId="17041"/>
    <cellStyle name="20% - Accent5 5 2 2 3 3 2" xfId="17042"/>
    <cellStyle name="20% - Accent5 5 2 2 3 3 2 2" xfId="17043"/>
    <cellStyle name="20% - Accent5 5 2 2 3 3 3" xfId="17044"/>
    <cellStyle name="20% - Accent5 5 2 2 3 4" xfId="17045"/>
    <cellStyle name="20% - Accent5 5 2 2 3 4 2" xfId="17046"/>
    <cellStyle name="20% - Accent5 5 2 2 3 5" xfId="17047"/>
    <cellStyle name="20% - Accent5 5 2 2 4" xfId="17048"/>
    <cellStyle name="20% - Accent5 5 2 2 4 2" xfId="17049"/>
    <cellStyle name="20% - Accent5 5 2 2 4 2 2" xfId="17050"/>
    <cellStyle name="20% - Accent5 5 2 2 4 3" xfId="17051"/>
    <cellStyle name="20% - Accent5 5 2 2 5" xfId="17052"/>
    <cellStyle name="20% - Accent5 5 2 2 5 2" xfId="17053"/>
    <cellStyle name="20% - Accent5 5 2 2 5 2 2" xfId="17054"/>
    <cellStyle name="20% - Accent5 5 2 2 5 3" xfId="17055"/>
    <cellStyle name="20% - Accent5 5 2 2 6" xfId="17056"/>
    <cellStyle name="20% - Accent5 5 2 2 6 2" xfId="17057"/>
    <cellStyle name="20% - Accent5 5 2 2 6 2 2" xfId="17058"/>
    <cellStyle name="20% - Accent5 5 2 2 6 3" xfId="17059"/>
    <cellStyle name="20% - Accent5 5 2 2 7" xfId="17060"/>
    <cellStyle name="20% - Accent5 5 2 2 7 2" xfId="17061"/>
    <cellStyle name="20% - Accent5 5 2 2 8" xfId="17062"/>
    <cellStyle name="20% - Accent5 5 2 3" xfId="17063"/>
    <cellStyle name="20% - Accent5 5 2 3 2" xfId="17064"/>
    <cellStyle name="20% - Accent5 5 2 3 2 2" xfId="17065"/>
    <cellStyle name="20% - Accent5 5 2 3 2 2 2" xfId="17066"/>
    <cellStyle name="20% - Accent5 5 2 3 2 2 2 2" xfId="17067"/>
    <cellStyle name="20% - Accent5 5 2 3 2 2 3" xfId="17068"/>
    <cellStyle name="20% - Accent5 5 2 3 2 3" xfId="17069"/>
    <cellStyle name="20% - Accent5 5 2 3 2 3 2" xfId="17070"/>
    <cellStyle name="20% - Accent5 5 2 3 2 3 2 2" xfId="17071"/>
    <cellStyle name="20% - Accent5 5 2 3 2 3 3" xfId="17072"/>
    <cellStyle name="20% - Accent5 5 2 3 2 4" xfId="17073"/>
    <cellStyle name="20% - Accent5 5 2 3 2 4 2" xfId="17074"/>
    <cellStyle name="20% - Accent5 5 2 3 2 5" xfId="17075"/>
    <cellStyle name="20% - Accent5 5 2 3 3" xfId="17076"/>
    <cellStyle name="20% - Accent5 5 2 3 3 2" xfId="17077"/>
    <cellStyle name="20% - Accent5 5 2 3 3 2 2" xfId="17078"/>
    <cellStyle name="20% - Accent5 5 2 3 3 3" xfId="17079"/>
    <cellStyle name="20% - Accent5 5 2 3 4" xfId="17080"/>
    <cellStyle name="20% - Accent5 5 2 3 4 2" xfId="17081"/>
    <cellStyle name="20% - Accent5 5 2 3 4 2 2" xfId="17082"/>
    <cellStyle name="20% - Accent5 5 2 3 4 3" xfId="17083"/>
    <cellStyle name="20% - Accent5 5 2 3 5" xfId="17084"/>
    <cellStyle name="20% - Accent5 5 2 3 5 2" xfId="17085"/>
    <cellStyle name="20% - Accent5 5 2 3 6" xfId="17086"/>
    <cellStyle name="20% - Accent5 5 2 4" xfId="17087"/>
    <cellStyle name="20% - Accent5 5 2 4 2" xfId="17088"/>
    <cellStyle name="20% - Accent5 5 2 4 2 2" xfId="17089"/>
    <cellStyle name="20% - Accent5 5 2 4 2 2 2" xfId="17090"/>
    <cellStyle name="20% - Accent5 5 2 4 2 3" xfId="17091"/>
    <cellStyle name="20% - Accent5 5 2 4 3" xfId="17092"/>
    <cellStyle name="20% - Accent5 5 2 4 3 2" xfId="17093"/>
    <cellStyle name="20% - Accent5 5 2 4 3 2 2" xfId="17094"/>
    <cellStyle name="20% - Accent5 5 2 4 3 3" xfId="17095"/>
    <cellStyle name="20% - Accent5 5 2 4 4" xfId="17096"/>
    <cellStyle name="20% - Accent5 5 2 4 4 2" xfId="17097"/>
    <cellStyle name="20% - Accent5 5 2 4 5" xfId="17098"/>
    <cellStyle name="20% - Accent5 5 2 5" xfId="17099"/>
    <cellStyle name="20% - Accent5 5 2 5 2" xfId="17100"/>
    <cellStyle name="20% - Accent5 5 2 5 2 2" xfId="17101"/>
    <cellStyle name="20% - Accent5 5 2 5 3" xfId="17102"/>
    <cellStyle name="20% - Accent5 5 2 6" xfId="17103"/>
    <cellStyle name="20% - Accent5 5 2 6 2" xfId="17104"/>
    <cellStyle name="20% - Accent5 5 2 6 2 2" xfId="17105"/>
    <cellStyle name="20% - Accent5 5 2 6 3" xfId="17106"/>
    <cellStyle name="20% - Accent5 5 2 7" xfId="17107"/>
    <cellStyle name="20% - Accent5 5 2 7 2" xfId="17108"/>
    <cellStyle name="20% - Accent5 5 2 7 2 2" xfId="17109"/>
    <cellStyle name="20% - Accent5 5 2 7 3" xfId="17110"/>
    <cellStyle name="20% - Accent5 5 2 8" xfId="17111"/>
    <cellStyle name="20% - Accent5 5 2 8 2" xfId="17112"/>
    <cellStyle name="20% - Accent5 5 2 9" xfId="17113"/>
    <cellStyle name="20% - Accent5 5 3" xfId="17114"/>
    <cellStyle name="20% - Accent5 5 3 2" xfId="17115"/>
    <cellStyle name="20% - Accent5 5 3 2 2" xfId="17116"/>
    <cellStyle name="20% - Accent5 5 3 2 2 2" xfId="17117"/>
    <cellStyle name="20% - Accent5 5 3 2 2 2 2" xfId="17118"/>
    <cellStyle name="20% - Accent5 5 3 2 2 2 2 2" xfId="17119"/>
    <cellStyle name="20% - Accent5 5 3 2 2 2 3" xfId="17120"/>
    <cellStyle name="20% - Accent5 5 3 2 2 3" xfId="17121"/>
    <cellStyle name="20% - Accent5 5 3 2 2 3 2" xfId="17122"/>
    <cellStyle name="20% - Accent5 5 3 2 2 3 2 2" xfId="17123"/>
    <cellStyle name="20% - Accent5 5 3 2 2 3 3" xfId="17124"/>
    <cellStyle name="20% - Accent5 5 3 2 2 4" xfId="17125"/>
    <cellStyle name="20% - Accent5 5 3 2 2 4 2" xfId="17126"/>
    <cellStyle name="20% - Accent5 5 3 2 2 5" xfId="17127"/>
    <cellStyle name="20% - Accent5 5 3 2 3" xfId="17128"/>
    <cellStyle name="20% - Accent5 5 3 2 3 2" xfId="17129"/>
    <cellStyle name="20% - Accent5 5 3 2 3 2 2" xfId="17130"/>
    <cellStyle name="20% - Accent5 5 3 2 3 3" xfId="17131"/>
    <cellStyle name="20% - Accent5 5 3 2 4" xfId="17132"/>
    <cellStyle name="20% - Accent5 5 3 2 4 2" xfId="17133"/>
    <cellStyle name="20% - Accent5 5 3 2 4 2 2" xfId="17134"/>
    <cellStyle name="20% - Accent5 5 3 2 4 3" xfId="17135"/>
    <cellStyle name="20% - Accent5 5 3 2 5" xfId="17136"/>
    <cellStyle name="20% - Accent5 5 3 2 5 2" xfId="17137"/>
    <cellStyle name="20% - Accent5 5 3 2 6" xfId="17138"/>
    <cellStyle name="20% - Accent5 5 3 3" xfId="17139"/>
    <cellStyle name="20% - Accent5 5 3 3 2" xfId="17140"/>
    <cellStyle name="20% - Accent5 5 3 3 2 2" xfId="17141"/>
    <cellStyle name="20% - Accent5 5 3 3 2 2 2" xfId="17142"/>
    <cellStyle name="20% - Accent5 5 3 3 2 3" xfId="17143"/>
    <cellStyle name="20% - Accent5 5 3 3 3" xfId="17144"/>
    <cellStyle name="20% - Accent5 5 3 3 3 2" xfId="17145"/>
    <cellStyle name="20% - Accent5 5 3 3 3 2 2" xfId="17146"/>
    <cellStyle name="20% - Accent5 5 3 3 3 3" xfId="17147"/>
    <cellStyle name="20% - Accent5 5 3 3 4" xfId="17148"/>
    <cellStyle name="20% - Accent5 5 3 3 4 2" xfId="17149"/>
    <cellStyle name="20% - Accent5 5 3 3 5" xfId="17150"/>
    <cellStyle name="20% - Accent5 5 3 4" xfId="17151"/>
    <cellStyle name="20% - Accent5 5 3 4 2" xfId="17152"/>
    <cellStyle name="20% - Accent5 5 3 4 2 2" xfId="17153"/>
    <cellStyle name="20% - Accent5 5 3 4 3" xfId="17154"/>
    <cellStyle name="20% - Accent5 5 3 5" xfId="17155"/>
    <cellStyle name="20% - Accent5 5 3 5 2" xfId="17156"/>
    <cellStyle name="20% - Accent5 5 3 5 2 2" xfId="17157"/>
    <cellStyle name="20% - Accent5 5 3 5 3" xfId="17158"/>
    <cellStyle name="20% - Accent5 5 3 6" xfId="17159"/>
    <cellStyle name="20% - Accent5 5 3 6 2" xfId="17160"/>
    <cellStyle name="20% - Accent5 5 3 6 2 2" xfId="17161"/>
    <cellStyle name="20% - Accent5 5 3 6 3" xfId="17162"/>
    <cellStyle name="20% - Accent5 5 3 7" xfId="17163"/>
    <cellStyle name="20% - Accent5 5 3 7 2" xfId="17164"/>
    <cellStyle name="20% - Accent5 5 3 8" xfId="17165"/>
    <cellStyle name="20% - Accent5 5 4" xfId="17166"/>
    <cellStyle name="20% - Accent5 5 4 2" xfId="17167"/>
    <cellStyle name="20% - Accent5 5 4 2 2" xfId="17168"/>
    <cellStyle name="20% - Accent5 5 4 2 2 2" xfId="17169"/>
    <cellStyle name="20% - Accent5 5 4 2 2 2 2" xfId="17170"/>
    <cellStyle name="20% - Accent5 5 4 2 2 3" xfId="17171"/>
    <cellStyle name="20% - Accent5 5 4 2 3" xfId="17172"/>
    <cellStyle name="20% - Accent5 5 4 2 3 2" xfId="17173"/>
    <cellStyle name="20% - Accent5 5 4 2 3 2 2" xfId="17174"/>
    <cellStyle name="20% - Accent5 5 4 2 3 3" xfId="17175"/>
    <cellStyle name="20% - Accent5 5 4 2 4" xfId="17176"/>
    <cellStyle name="20% - Accent5 5 4 2 4 2" xfId="17177"/>
    <cellStyle name="20% - Accent5 5 4 2 5" xfId="17178"/>
    <cellStyle name="20% - Accent5 5 4 3" xfId="17179"/>
    <cellStyle name="20% - Accent5 5 4 3 2" xfId="17180"/>
    <cellStyle name="20% - Accent5 5 4 3 2 2" xfId="17181"/>
    <cellStyle name="20% - Accent5 5 4 3 3" xfId="17182"/>
    <cellStyle name="20% - Accent5 5 4 4" xfId="17183"/>
    <cellStyle name="20% - Accent5 5 4 4 2" xfId="17184"/>
    <cellStyle name="20% - Accent5 5 4 4 2 2" xfId="17185"/>
    <cellStyle name="20% - Accent5 5 4 4 3" xfId="17186"/>
    <cellStyle name="20% - Accent5 5 4 5" xfId="17187"/>
    <cellStyle name="20% - Accent5 5 4 5 2" xfId="17188"/>
    <cellStyle name="20% - Accent5 5 4 6" xfId="17189"/>
    <cellStyle name="20% - Accent5 5 5" xfId="17190"/>
    <cellStyle name="20% - Accent5 5 5 2" xfId="17191"/>
    <cellStyle name="20% - Accent5 5 5 2 2" xfId="17192"/>
    <cellStyle name="20% - Accent5 5 5 2 2 2" xfId="17193"/>
    <cellStyle name="20% - Accent5 5 5 2 3" xfId="17194"/>
    <cellStyle name="20% - Accent5 5 5 3" xfId="17195"/>
    <cellStyle name="20% - Accent5 5 5 3 2" xfId="17196"/>
    <cellStyle name="20% - Accent5 5 5 3 2 2" xfId="17197"/>
    <cellStyle name="20% - Accent5 5 5 3 3" xfId="17198"/>
    <cellStyle name="20% - Accent5 5 5 4" xfId="17199"/>
    <cellStyle name="20% - Accent5 5 5 4 2" xfId="17200"/>
    <cellStyle name="20% - Accent5 5 5 5" xfId="17201"/>
    <cellStyle name="20% - Accent5 5 6" xfId="17202"/>
    <cellStyle name="20% - Accent5 5 6 2" xfId="17203"/>
    <cellStyle name="20% - Accent5 5 6 2 2" xfId="17204"/>
    <cellStyle name="20% - Accent5 5 6 3" xfId="17205"/>
    <cellStyle name="20% - Accent5 5 7" xfId="17206"/>
    <cellStyle name="20% - Accent5 5 7 2" xfId="17207"/>
    <cellStyle name="20% - Accent5 5 7 2 2" xfId="17208"/>
    <cellStyle name="20% - Accent5 5 7 3" xfId="17209"/>
    <cellStyle name="20% - Accent5 5 8" xfId="17210"/>
    <cellStyle name="20% - Accent5 5 8 2" xfId="17211"/>
    <cellStyle name="20% - Accent5 5 8 2 2" xfId="17212"/>
    <cellStyle name="20% - Accent5 5 8 3" xfId="17213"/>
    <cellStyle name="20% - Accent5 5 9" xfId="17214"/>
    <cellStyle name="20% - Accent5 5 9 2" xfId="17215"/>
    <cellStyle name="20% - Accent5 50" xfId="17216"/>
    <cellStyle name="20% - Accent5 50 2" xfId="17217"/>
    <cellStyle name="20% - Accent5 50 2 2" xfId="17218"/>
    <cellStyle name="20% - Accent5 50 3" xfId="17219"/>
    <cellStyle name="20% - Accent5 50 3 2" xfId="17220"/>
    <cellStyle name="20% - Accent5 50 4" xfId="17221"/>
    <cellStyle name="20% - Accent5 51" xfId="17222"/>
    <cellStyle name="20% - Accent5 51 2" xfId="17223"/>
    <cellStyle name="20% - Accent5 51 2 2" xfId="17224"/>
    <cellStyle name="20% - Accent5 51 3" xfId="17225"/>
    <cellStyle name="20% - Accent5 51 3 2" xfId="17226"/>
    <cellStyle name="20% - Accent5 51 4" xfId="17227"/>
    <cellStyle name="20% - Accent5 52" xfId="17228"/>
    <cellStyle name="20% - Accent5 52 2" xfId="17229"/>
    <cellStyle name="20% - Accent5 52 2 2" xfId="17230"/>
    <cellStyle name="20% - Accent5 52 3" xfId="17231"/>
    <cellStyle name="20% - Accent5 52 3 2" xfId="17232"/>
    <cellStyle name="20% - Accent5 52 4" xfId="17233"/>
    <cellStyle name="20% - Accent5 53" xfId="17234"/>
    <cellStyle name="20% - Accent5 53 2" xfId="17235"/>
    <cellStyle name="20% - Accent5 53 2 2" xfId="17236"/>
    <cellStyle name="20% - Accent5 53 3" xfId="17237"/>
    <cellStyle name="20% - Accent5 53 3 2" xfId="17238"/>
    <cellStyle name="20% - Accent5 53 4" xfId="17239"/>
    <cellStyle name="20% - Accent5 54" xfId="17240"/>
    <cellStyle name="20% - Accent5 54 2" xfId="17241"/>
    <cellStyle name="20% - Accent5 54 2 2" xfId="17242"/>
    <cellStyle name="20% - Accent5 54 3" xfId="17243"/>
    <cellStyle name="20% - Accent5 54 3 2" xfId="17244"/>
    <cellStyle name="20% - Accent5 54 4" xfId="17245"/>
    <cellStyle name="20% - Accent5 55" xfId="17246"/>
    <cellStyle name="20% - Accent5 55 2" xfId="17247"/>
    <cellStyle name="20% - Accent5 55 2 2" xfId="17248"/>
    <cellStyle name="20% - Accent5 55 3" xfId="17249"/>
    <cellStyle name="20% - Accent5 55 3 2" xfId="17250"/>
    <cellStyle name="20% - Accent5 55 4" xfId="17251"/>
    <cellStyle name="20% - Accent5 56" xfId="17252"/>
    <cellStyle name="20% - Accent5 56 2" xfId="17253"/>
    <cellStyle name="20% - Accent5 56 2 2" xfId="17254"/>
    <cellStyle name="20% - Accent5 56 3" xfId="17255"/>
    <cellStyle name="20% - Accent5 56 3 2" xfId="17256"/>
    <cellStyle name="20% - Accent5 56 4" xfId="17257"/>
    <cellStyle name="20% - Accent5 57" xfId="17258"/>
    <cellStyle name="20% - Accent5 57 2" xfId="17259"/>
    <cellStyle name="20% - Accent5 57 2 2" xfId="17260"/>
    <cellStyle name="20% - Accent5 57 3" xfId="17261"/>
    <cellStyle name="20% - Accent5 57 3 2" xfId="17262"/>
    <cellStyle name="20% - Accent5 57 4" xfId="17263"/>
    <cellStyle name="20% - Accent5 58" xfId="17264"/>
    <cellStyle name="20% - Accent5 58 2" xfId="17265"/>
    <cellStyle name="20% - Accent5 58 2 2" xfId="17266"/>
    <cellStyle name="20% - Accent5 58 3" xfId="17267"/>
    <cellStyle name="20% - Accent5 58 3 2" xfId="17268"/>
    <cellStyle name="20% - Accent5 58 4" xfId="17269"/>
    <cellStyle name="20% - Accent5 59" xfId="17270"/>
    <cellStyle name="20% - Accent5 59 2" xfId="17271"/>
    <cellStyle name="20% - Accent5 59 2 2" xfId="17272"/>
    <cellStyle name="20% - Accent5 59 3" xfId="17273"/>
    <cellStyle name="20% - Accent5 59 3 2" xfId="17274"/>
    <cellStyle name="20% - Accent5 59 4" xfId="17275"/>
    <cellStyle name="20% - Accent5 6" xfId="223"/>
    <cellStyle name="20% - Accent5 6 10" xfId="17277"/>
    <cellStyle name="20% - Accent5 6 10 2" xfId="17278"/>
    <cellStyle name="20% - Accent5 6 11" xfId="17279"/>
    <cellStyle name="20% - Accent5 6 12" xfId="17276"/>
    <cellStyle name="20% - Accent5 6 2" xfId="17280"/>
    <cellStyle name="20% - Accent5 6 2 2" xfId="17281"/>
    <cellStyle name="20% - Accent5 6 2 2 2" xfId="17282"/>
    <cellStyle name="20% - Accent5 6 2 2 2 2" xfId="17283"/>
    <cellStyle name="20% - Accent5 6 2 2 2 2 2" xfId="17284"/>
    <cellStyle name="20% - Accent5 6 2 2 2 2 2 2" xfId="17285"/>
    <cellStyle name="20% - Accent5 6 2 2 2 2 2 2 2" xfId="17286"/>
    <cellStyle name="20% - Accent5 6 2 2 2 2 2 3" xfId="17287"/>
    <cellStyle name="20% - Accent5 6 2 2 2 2 3" xfId="17288"/>
    <cellStyle name="20% - Accent5 6 2 2 2 2 3 2" xfId="17289"/>
    <cellStyle name="20% - Accent5 6 2 2 2 2 3 2 2" xfId="17290"/>
    <cellStyle name="20% - Accent5 6 2 2 2 2 3 3" xfId="17291"/>
    <cellStyle name="20% - Accent5 6 2 2 2 2 4" xfId="17292"/>
    <cellStyle name="20% - Accent5 6 2 2 2 2 4 2" xfId="17293"/>
    <cellStyle name="20% - Accent5 6 2 2 2 2 5" xfId="17294"/>
    <cellStyle name="20% - Accent5 6 2 2 2 3" xfId="17295"/>
    <cellStyle name="20% - Accent5 6 2 2 2 3 2" xfId="17296"/>
    <cellStyle name="20% - Accent5 6 2 2 2 3 2 2" xfId="17297"/>
    <cellStyle name="20% - Accent5 6 2 2 2 3 3" xfId="17298"/>
    <cellStyle name="20% - Accent5 6 2 2 2 4" xfId="17299"/>
    <cellStyle name="20% - Accent5 6 2 2 2 4 2" xfId="17300"/>
    <cellStyle name="20% - Accent5 6 2 2 2 4 2 2" xfId="17301"/>
    <cellStyle name="20% - Accent5 6 2 2 2 4 3" xfId="17302"/>
    <cellStyle name="20% - Accent5 6 2 2 2 5" xfId="17303"/>
    <cellStyle name="20% - Accent5 6 2 2 2 5 2" xfId="17304"/>
    <cellStyle name="20% - Accent5 6 2 2 2 6" xfId="17305"/>
    <cellStyle name="20% - Accent5 6 2 2 3" xfId="17306"/>
    <cellStyle name="20% - Accent5 6 2 2 3 2" xfId="17307"/>
    <cellStyle name="20% - Accent5 6 2 2 3 2 2" xfId="17308"/>
    <cellStyle name="20% - Accent5 6 2 2 3 2 2 2" xfId="17309"/>
    <cellStyle name="20% - Accent5 6 2 2 3 2 3" xfId="17310"/>
    <cellStyle name="20% - Accent5 6 2 2 3 3" xfId="17311"/>
    <cellStyle name="20% - Accent5 6 2 2 3 3 2" xfId="17312"/>
    <cellStyle name="20% - Accent5 6 2 2 3 3 2 2" xfId="17313"/>
    <cellStyle name="20% - Accent5 6 2 2 3 3 3" xfId="17314"/>
    <cellStyle name="20% - Accent5 6 2 2 3 4" xfId="17315"/>
    <cellStyle name="20% - Accent5 6 2 2 3 4 2" xfId="17316"/>
    <cellStyle name="20% - Accent5 6 2 2 3 5" xfId="17317"/>
    <cellStyle name="20% - Accent5 6 2 2 4" xfId="17318"/>
    <cellStyle name="20% - Accent5 6 2 2 4 2" xfId="17319"/>
    <cellStyle name="20% - Accent5 6 2 2 4 2 2" xfId="17320"/>
    <cellStyle name="20% - Accent5 6 2 2 4 3" xfId="17321"/>
    <cellStyle name="20% - Accent5 6 2 2 5" xfId="17322"/>
    <cellStyle name="20% - Accent5 6 2 2 5 2" xfId="17323"/>
    <cellStyle name="20% - Accent5 6 2 2 5 2 2" xfId="17324"/>
    <cellStyle name="20% - Accent5 6 2 2 5 3" xfId="17325"/>
    <cellStyle name="20% - Accent5 6 2 2 6" xfId="17326"/>
    <cellStyle name="20% - Accent5 6 2 2 6 2" xfId="17327"/>
    <cellStyle name="20% - Accent5 6 2 2 6 2 2" xfId="17328"/>
    <cellStyle name="20% - Accent5 6 2 2 6 3" xfId="17329"/>
    <cellStyle name="20% - Accent5 6 2 2 7" xfId="17330"/>
    <cellStyle name="20% - Accent5 6 2 2 7 2" xfId="17331"/>
    <cellStyle name="20% - Accent5 6 2 2 8" xfId="17332"/>
    <cellStyle name="20% - Accent5 6 2 3" xfId="17333"/>
    <cellStyle name="20% - Accent5 6 2 3 2" xfId="17334"/>
    <cellStyle name="20% - Accent5 6 2 3 2 2" xfId="17335"/>
    <cellStyle name="20% - Accent5 6 2 3 2 2 2" xfId="17336"/>
    <cellStyle name="20% - Accent5 6 2 3 2 2 2 2" xfId="17337"/>
    <cellStyle name="20% - Accent5 6 2 3 2 2 3" xfId="17338"/>
    <cellStyle name="20% - Accent5 6 2 3 2 3" xfId="17339"/>
    <cellStyle name="20% - Accent5 6 2 3 2 3 2" xfId="17340"/>
    <cellStyle name="20% - Accent5 6 2 3 2 3 2 2" xfId="17341"/>
    <cellStyle name="20% - Accent5 6 2 3 2 3 3" xfId="17342"/>
    <cellStyle name="20% - Accent5 6 2 3 2 4" xfId="17343"/>
    <cellStyle name="20% - Accent5 6 2 3 2 4 2" xfId="17344"/>
    <cellStyle name="20% - Accent5 6 2 3 2 5" xfId="17345"/>
    <cellStyle name="20% - Accent5 6 2 3 3" xfId="17346"/>
    <cellStyle name="20% - Accent5 6 2 3 3 2" xfId="17347"/>
    <cellStyle name="20% - Accent5 6 2 3 3 2 2" xfId="17348"/>
    <cellStyle name="20% - Accent5 6 2 3 3 3" xfId="17349"/>
    <cellStyle name="20% - Accent5 6 2 3 4" xfId="17350"/>
    <cellStyle name="20% - Accent5 6 2 3 4 2" xfId="17351"/>
    <cellStyle name="20% - Accent5 6 2 3 4 2 2" xfId="17352"/>
    <cellStyle name="20% - Accent5 6 2 3 4 3" xfId="17353"/>
    <cellStyle name="20% - Accent5 6 2 3 5" xfId="17354"/>
    <cellStyle name="20% - Accent5 6 2 3 5 2" xfId="17355"/>
    <cellStyle name="20% - Accent5 6 2 3 6" xfId="17356"/>
    <cellStyle name="20% - Accent5 6 2 4" xfId="17357"/>
    <cellStyle name="20% - Accent5 6 2 4 2" xfId="17358"/>
    <cellStyle name="20% - Accent5 6 2 4 2 2" xfId="17359"/>
    <cellStyle name="20% - Accent5 6 2 4 2 2 2" xfId="17360"/>
    <cellStyle name="20% - Accent5 6 2 4 2 3" xfId="17361"/>
    <cellStyle name="20% - Accent5 6 2 4 3" xfId="17362"/>
    <cellStyle name="20% - Accent5 6 2 4 3 2" xfId="17363"/>
    <cellStyle name="20% - Accent5 6 2 4 3 2 2" xfId="17364"/>
    <cellStyle name="20% - Accent5 6 2 4 3 3" xfId="17365"/>
    <cellStyle name="20% - Accent5 6 2 4 4" xfId="17366"/>
    <cellStyle name="20% - Accent5 6 2 4 4 2" xfId="17367"/>
    <cellStyle name="20% - Accent5 6 2 4 5" xfId="17368"/>
    <cellStyle name="20% - Accent5 6 2 5" xfId="17369"/>
    <cellStyle name="20% - Accent5 6 2 5 2" xfId="17370"/>
    <cellStyle name="20% - Accent5 6 2 5 2 2" xfId="17371"/>
    <cellStyle name="20% - Accent5 6 2 5 3" xfId="17372"/>
    <cellStyle name="20% - Accent5 6 2 6" xfId="17373"/>
    <cellStyle name="20% - Accent5 6 2 6 2" xfId="17374"/>
    <cellStyle name="20% - Accent5 6 2 6 2 2" xfId="17375"/>
    <cellStyle name="20% - Accent5 6 2 6 3" xfId="17376"/>
    <cellStyle name="20% - Accent5 6 2 7" xfId="17377"/>
    <cellStyle name="20% - Accent5 6 2 7 2" xfId="17378"/>
    <cellStyle name="20% - Accent5 6 2 7 2 2" xfId="17379"/>
    <cellStyle name="20% - Accent5 6 2 7 3" xfId="17380"/>
    <cellStyle name="20% - Accent5 6 2 8" xfId="17381"/>
    <cellStyle name="20% - Accent5 6 2 8 2" xfId="17382"/>
    <cellStyle name="20% - Accent5 6 2 9" xfId="17383"/>
    <cellStyle name="20% - Accent5 6 3" xfId="17384"/>
    <cellStyle name="20% - Accent5 6 3 2" xfId="17385"/>
    <cellStyle name="20% - Accent5 6 3 2 2" xfId="17386"/>
    <cellStyle name="20% - Accent5 6 3 2 2 2" xfId="17387"/>
    <cellStyle name="20% - Accent5 6 3 2 2 2 2" xfId="17388"/>
    <cellStyle name="20% - Accent5 6 3 2 2 2 2 2" xfId="17389"/>
    <cellStyle name="20% - Accent5 6 3 2 2 2 3" xfId="17390"/>
    <cellStyle name="20% - Accent5 6 3 2 2 3" xfId="17391"/>
    <cellStyle name="20% - Accent5 6 3 2 2 3 2" xfId="17392"/>
    <cellStyle name="20% - Accent5 6 3 2 2 3 2 2" xfId="17393"/>
    <cellStyle name="20% - Accent5 6 3 2 2 3 3" xfId="17394"/>
    <cellStyle name="20% - Accent5 6 3 2 2 4" xfId="17395"/>
    <cellStyle name="20% - Accent5 6 3 2 2 4 2" xfId="17396"/>
    <cellStyle name="20% - Accent5 6 3 2 2 5" xfId="17397"/>
    <cellStyle name="20% - Accent5 6 3 2 3" xfId="17398"/>
    <cellStyle name="20% - Accent5 6 3 2 3 2" xfId="17399"/>
    <cellStyle name="20% - Accent5 6 3 2 3 2 2" xfId="17400"/>
    <cellStyle name="20% - Accent5 6 3 2 3 3" xfId="17401"/>
    <cellStyle name="20% - Accent5 6 3 2 4" xfId="17402"/>
    <cellStyle name="20% - Accent5 6 3 2 4 2" xfId="17403"/>
    <cellStyle name="20% - Accent5 6 3 2 4 2 2" xfId="17404"/>
    <cellStyle name="20% - Accent5 6 3 2 4 3" xfId="17405"/>
    <cellStyle name="20% - Accent5 6 3 2 5" xfId="17406"/>
    <cellStyle name="20% - Accent5 6 3 2 5 2" xfId="17407"/>
    <cellStyle name="20% - Accent5 6 3 2 6" xfId="17408"/>
    <cellStyle name="20% - Accent5 6 3 3" xfId="17409"/>
    <cellStyle name="20% - Accent5 6 3 3 2" xfId="17410"/>
    <cellStyle name="20% - Accent5 6 3 3 2 2" xfId="17411"/>
    <cellStyle name="20% - Accent5 6 3 3 2 2 2" xfId="17412"/>
    <cellStyle name="20% - Accent5 6 3 3 2 3" xfId="17413"/>
    <cellStyle name="20% - Accent5 6 3 3 3" xfId="17414"/>
    <cellStyle name="20% - Accent5 6 3 3 3 2" xfId="17415"/>
    <cellStyle name="20% - Accent5 6 3 3 3 2 2" xfId="17416"/>
    <cellStyle name="20% - Accent5 6 3 3 3 3" xfId="17417"/>
    <cellStyle name="20% - Accent5 6 3 3 4" xfId="17418"/>
    <cellStyle name="20% - Accent5 6 3 3 4 2" xfId="17419"/>
    <cellStyle name="20% - Accent5 6 3 3 5" xfId="17420"/>
    <cellStyle name="20% - Accent5 6 3 4" xfId="17421"/>
    <cellStyle name="20% - Accent5 6 3 4 2" xfId="17422"/>
    <cellStyle name="20% - Accent5 6 3 4 2 2" xfId="17423"/>
    <cellStyle name="20% - Accent5 6 3 4 3" xfId="17424"/>
    <cellStyle name="20% - Accent5 6 3 5" xfId="17425"/>
    <cellStyle name="20% - Accent5 6 3 5 2" xfId="17426"/>
    <cellStyle name="20% - Accent5 6 3 5 2 2" xfId="17427"/>
    <cellStyle name="20% - Accent5 6 3 5 3" xfId="17428"/>
    <cellStyle name="20% - Accent5 6 3 6" xfId="17429"/>
    <cellStyle name="20% - Accent5 6 3 6 2" xfId="17430"/>
    <cellStyle name="20% - Accent5 6 3 6 2 2" xfId="17431"/>
    <cellStyle name="20% - Accent5 6 3 6 3" xfId="17432"/>
    <cellStyle name="20% - Accent5 6 3 7" xfId="17433"/>
    <cellStyle name="20% - Accent5 6 3 7 2" xfId="17434"/>
    <cellStyle name="20% - Accent5 6 3 8" xfId="17435"/>
    <cellStyle name="20% - Accent5 6 4" xfId="17436"/>
    <cellStyle name="20% - Accent5 6 4 2" xfId="17437"/>
    <cellStyle name="20% - Accent5 6 4 2 2" xfId="17438"/>
    <cellStyle name="20% - Accent5 6 4 2 2 2" xfId="17439"/>
    <cellStyle name="20% - Accent5 6 4 2 2 2 2" xfId="17440"/>
    <cellStyle name="20% - Accent5 6 4 2 2 3" xfId="17441"/>
    <cellStyle name="20% - Accent5 6 4 2 3" xfId="17442"/>
    <cellStyle name="20% - Accent5 6 4 2 3 2" xfId="17443"/>
    <cellStyle name="20% - Accent5 6 4 2 3 2 2" xfId="17444"/>
    <cellStyle name="20% - Accent5 6 4 2 3 3" xfId="17445"/>
    <cellStyle name="20% - Accent5 6 4 2 4" xfId="17446"/>
    <cellStyle name="20% - Accent5 6 4 2 4 2" xfId="17447"/>
    <cellStyle name="20% - Accent5 6 4 2 5" xfId="17448"/>
    <cellStyle name="20% - Accent5 6 4 3" xfId="17449"/>
    <cellStyle name="20% - Accent5 6 4 3 2" xfId="17450"/>
    <cellStyle name="20% - Accent5 6 4 3 2 2" xfId="17451"/>
    <cellStyle name="20% - Accent5 6 4 3 3" xfId="17452"/>
    <cellStyle name="20% - Accent5 6 4 4" xfId="17453"/>
    <cellStyle name="20% - Accent5 6 4 4 2" xfId="17454"/>
    <cellStyle name="20% - Accent5 6 4 4 2 2" xfId="17455"/>
    <cellStyle name="20% - Accent5 6 4 4 3" xfId="17456"/>
    <cellStyle name="20% - Accent5 6 4 5" xfId="17457"/>
    <cellStyle name="20% - Accent5 6 4 5 2" xfId="17458"/>
    <cellStyle name="20% - Accent5 6 4 6" xfId="17459"/>
    <cellStyle name="20% - Accent5 6 5" xfId="17460"/>
    <cellStyle name="20% - Accent5 6 5 2" xfId="17461"/>
    <cellStyle name="20% - Accent5 6 5 2 2" xfId="17462"/>
    <cellStyle name="20% - Accent5 6 5 2 2 2" xfId="17463"/>
    <cellStyle name="20% - Accent5 6 5 2 3" xfId="17464"/>
    <cellStyle name="20% - Accent5 6 5 3" xfId="17465"/>
    <cellStyle name="20% - Accent5 6 5 3 2" xfId="17466"/>
    <cellStyle name="20% - Accent5 6 5 3 2 2" xfId="17467"/>
    <cellStyle name="20% - Accent5 6 5 3 3" xfId="17468"/>
    <cellStyle name="20% - Accent5 6 5 4" xfId="17469"/>
    <cellStyle name="20% - Accent5 6 5 4 2" xfId="17470"/>
    <cellStyle name="20% - Accent5 6 5 5" xfId="17471"/>
    <cellStyle name="20% - Accent5 6 6" xfId="17472"/>
    <cellStyle name="20% - Accent5 6 6 2" xfId="17473"/>
    <cellStyle name="20% - Accent5 6 6 2 2" xfId="17474"/>
    <cellStyle name="20% - Accent5 6 6 3" xfId="17475"/>
    <cellStyle name="20% - Accent5 6 7" xfId="17476"/>
    <cellStyle name="20% - Accent5 6 7 2" xfId="17477"/>
    <cellStyle name="20% - Accent5 6 7 2 2" xfId="17478"/>
    <cellStyle name="20% - Accent5 6 7 3" xfId="17479"/>
    <cellStyle name="20% - Accent5 6 8" xfId="17480"/>
    <cellStyle name="20% - Accent5 6 8 2" xfId="17481"/>
    <cellStyle name="20% - Accent5 6 8 2 2" xfId="17482"/>
    <cellStyle name="20% - Accent5 6 8 3" xfId="17483"/>
    <cellStyle name="20% - Accent5 6 9" xfId="17484"/>
    <cellStyle name="20% - Accent5 6 9 2" xfId="17485"/>
    <cellStyle name="20% - Accent5 60" xfId="17486"/>
    <cellStyle name="20% - Accent5 60 2" xfId="17487"/>
    <cellStyle name="20% - Accent5 60 2 2" xfId="17488"/>
    <cellStyle name="20% - Accent5 60 3" xfId="17489"/>
    <cellStyle name="20% - Accent5 60 3 2" xfId="17490"/>
    <cellStyle name="20% - Accent5 60 4" xfId="17491"/>
    <cellStyle name="20% - Accent5 61" xfId="17492"/>
    <cellStyle name="20% - Accent5 61 2" xfId="17493"/>
    <cellStyle name="20% - Accent5 61 2 2" xfId="17494"/>
    <cellStyle name="20% - Accent5 61 3" xfId="17495"/>
    <cellStyle name="20% - Accent5 61 3 2" xfId="17496"/>
    <cellStyle name="20% - Accent5 61 4" xfId="17497"/>
    <cellStyle name="20% - Accent5 62" xfId="17498"/>
    <cellStyle name="20% - Accent5 62 2" xfId="17499"/>
    <cellStyle name="20% - Accent5 62 2 2" xfId="17500"/>
    <cellStyle name="20% - Accent5 62 3" xfId="17501"/>
    <cellStyle name="20% - Accent5 62 3 2" xfId="17502"/>
    <cellStyle name="20% - Accent5 62 4" xfId="17503"/>
    <cellStyle name="20% - Accent5 63" xfId="17504"/>
    <cellStyle name="20% - Accent5 63 2" xfId="17505"/>
    <cellStyle name="20% - Accent5 63 2 2" xfId="17506"/>
    <cellStyle name="20% - Accent5 63 3" xfId="17507"/>
    <cellStyle name="20% - Accent5 63 3 2" xfId="17508"/>
    <cellStyle name="20% - Accent5 63 4" xfId="17509"/>
    <cellStyle name="20% - Accent5 64" xfId="17510"/>
    <cellStyle name="20% - Accent5 64 2" xfId="17511"/>
    <cellStyle name="20% - Accent5 64 2 2" xfId="17512"/>
    <cellStyle name="20% - Accent5 64 3" xfId="17513"/>
    <cellStyle name="20% - Accent5 64 3 2" xfId="17514"/>
    <cellStyle name="20% - Accent5 64 4" xfId="17515"/>
    <cellStyle name="20% - Accent5 65" xfId="17516"/>
    <cellStyle name="20% - Accent5 65 2" xfId="17517"/>
    <cellStyle name="20% - Accent5 65 2 2" xfId="17518"/>
    <cellStyle name="20% - Accent5 65 3" xfId="17519"/>
    <cellStyle name="20% - Accent5 65 3 2" xfId="17520"/>
    <cellStyle name="20% - Accent5 65 4" xfId="17521"/>
    <cellStyle name="20% - Accent5 66" xfId="17522"/>
    <cellStyle name="20% - Accent5 66 2" xfId="17523"/>
    <cellStyle name="20% - Accent5 66 2 2" xfId="17524"/>
    <cellStyle name="20% - Accent5 66 3" xfId="17525"/>
    <cellStyle name="20% - Accent5 66 3 2" xfId="17526"/>
    <cellStyle name="20% - Accent5 66 4" xfId="17527"/>
    <cellStyle name="20% - Accent5 67" xfId="17528"/>
    <cellStyle name="20% - Accent5 67 2" xfId="17529"/>
    <cellStyle name="20% - Accent5 67 2 2" xfId="17530"/>
    <cellStyle name="20% - Accent5 67 3" xfId="17531"/>
    <cellStyle name="20% - Accent5 67 3 2" xfId="17532"/>
    <cellStyle name="20% - Accent5 67 4" xfId="17533"/>
    <cellStyle name="20% - Accent5 68" xfId="17534"/>
    <cellStyle name="20% - Accent5 68 2" xfId="17535"/>
    <cellStyle name="20% - Accent5 68 2 2" xfId="17536"/>
    <cellStyle name="20% - Accent5 68 3" xfId="17537"/>
    <cellStyle name="20% - Accent5 68 3 2" xfId="17538"/>
    <cellStyle name="20% - Accent5 68 4" xfId="17539"/>
    <cellStyle name="20% - Accent5 69" xfId="17540"/>
    <cellStyle name="20% - Accent5 69 2" xfId="17541"/>
    <cellStyle name="20% - Accent5 69 2 2" xfId="17542"/>
    <cellStyle name="20% - Accent5 69 3" xfId="17543"/>
    <cellStyle name="20% - Accent5 69 3 2" xfId="17544"/>
    <cellStyle name="20% - Accent5 69 4" xfId="17545"/>
    <cellStyle name="20% - Accent5 7" xfId="17546"/>
    <cellStyle name="20% - Accent5 7 10" xfId="17547"/>
    <cellStyle name="20% - Accent5 7 10 2" xfId="17548"/>
    <cellStyle name="20% - Accent5 7 11" xfId="17549"/>
    <cellStyle name="20% - Accent5 7 2" xfId="17550"/>
    <cellStyle name="20% - Accent5 7 2 2" xfId="17551"/>
    <cellStyle name="20% - Accent5 7 2 2 2" xfId="17552"/>
    <cellStyle name="20% - Accent5 7 2 2 2 2" xfId="17553"/>
    <cellStyle name="20% - Accent5 7 2 2 2 2 2" xfId="17554"/>
    <cellStyle name="20% - Accent5 7 2 2 2 2 2 2" xfId="17555"/>
    <cellStyle name="20% - Accent5 7 2 2 2 2 2 2 2" xfId="17556"/>
    <cellStyle name="20% - Accent5 7 2 2 2 2 2 3" xfId="17557"/>
    <cellStyle name="20% - Accent5 7 2 2 2 2 3" xfId="17558"/>
    <cellStyle name="20% - Accent5 7 2 2 2 2 3 2" xfId="17559"/>
    <cellStyle name="20% - Accent5 7 2 2 2 2 3 2 2" xfId="17560"/>
    <cellStyle name="20% - Accent5 7 2 2 2 2 3 3" xfId="17561"/>
    <cellStyle name="20% - Accent5 7 2 2 2 2 4" xfId="17562"/>
    <cellStyle name="20% - Accent5 7 2 2 2 2 4 2" xfId="17563"/>
    <cellStyle name="20% - Accent5 7 2 2 2 2 5" xfId="17564"/>
    <cellStyle name="20% - Accent5 7 2 2 2 3" xfId="17565"/>
    <cellStyle name="20% - Accent5 7 2 2 2 3 2" xfId="17566"/>
    <cellStyle name="20% - Accent5 7 2 2 2 3 2 2" xfId="17567"/>
    <cellStyle name="20% - Accent5 7 2 2 2 3 3" xfId="17568"/>
    <cellStyle name="20% - Accent5 7 2 2 2 4" xfId="17569"/>
    <cellStyle name="20% - Accent5 7 2 2 2 4 2" xfId="17570"/>
    <cellStyle name="20% - Accent5 7 2 2 2 4 2 2" xfId="17571"/>
    <cellStyle name="20% - Accent5 7 2 2 2 4 3" xfId="17572"/>
    <cellStyle name="20% - Accent5 7 2 2 2 5" xfId="17573"/>
    <cellStyle name="20% - Accent5 7 2 2 2 5 2" xfId="17574"/>
    <cellStyle name="20% - Accent5 7 2 2 2 6" xfId="17575"/>
    <cellStyle name="20% - Accent5 7 2 2 3" xfId="17576"/>
    <cellStyle name="20% - Accent5 7 2 2 3 2" xfId="17577"/>
    <cellStyle name="20% - Accent5 7 2 2 3 2 2" xfId="17578"/>
    <cellStyle name="20% - Accent5 7 2 2 3 2 2 2" xfId="17579"/>
    <cellStyle name="20% - Accent5 7 2 2 3 2 3" xfId="17580"/>
    <cellStyle name="20% - Accent5 7 2 2 3 3" xfId="17581"/>
    <cellStyle name="20% - Accent5 7 2 2 3 3 2" xfId="17582"/>
    <cellStyle name="20% - Accent5 7 2 2 3 3 2 2" xfId="17583"/>
    <cellStyle name="20% - Accent5 7 2 2 3 3 3" xfId="17584"/>
    <cellStyle name="20% - Accent5 7 2 2 3 4" xfId="17585"/>
    <cellStyle name="20% - Accent5 7 2 2 3 4 2" xfId="17586"/>
    <cellStyle name="20% - Accent5 7 2 2 3 5" xfId="17587"/>
    <cellStyle name="20% - Accent5 7 2 2 4" xfId="17588"/>
    <cellStyle name="20% - Accent5 7 2 2 4 2" xfId="17589"/>
    <cellStyle name="20% - Accent5 7 2 2 4 2 2" xfId="17590"/>
    <cellStyle name="20% - Accent5 7 2 2 4 3" xfId="17591"/>
    <cellStyle name="20% - Accent5 7 2 2 5" xfId="17592"/>
    <cellStyle name="20% - Accent5 7 2 2 5 2" xfId="17593"/>
    <cellStyle name="20% - Accent5 7 2 2 5 2 2" xfId="17594"/>
    <cellStyle name="20% - Accent5 7 2 2 5 3" xfId="17595"/>
    <cellStyle name="20% - Accent5 7 2 2 6" xfId="17596"/>
    <cellStyle name="20% - Accent5 7 2 2 6 2" xfId="17597"/>
    <cellStyle name="20% - Accent5 7 2 2 6 2 2" xfId="17598"/>
    <cellStyle name="20% - Accent5 7 2 2 6 3" xfId="17599"/>
    <cellStyle name="20% - Accent5 7 2 2 7" xfId="17600"/>
    <cellStyle name="20% - Accent5 7 2 2 7 2" xfId="17601"/>
    <cellStyle name="20% - Accent5 7 2 2 8" xfId="17602"/>
    <cellStyle name="20% - Accent5 7 2 3" xfId="17603"/>
    <cellStyle name="20% - Accent5 7 2 3 2" xfId="17604"/>
    <cellStyle name="20% - Accent5 7 2 3 2 2" xfId="17605"/>
    <cellStyle name="20% - Accent5 7 2 3 2 2 2" xfId="17606"/>
    <cellStyle name="20% - Accent5 7 2 3 2 2 2 2" xfId="17607"/>
    <cellStyle name="20% - Accent5 7 2 3 2 2 3" xfId="17608"/>
    <cellStyle name="20% - Accent5 7 2 3 2 3" xfId="17609"/>
    <cellStyle name="20% - Accent5 7 2 3 2 3 2" xfId="17610"/>
    <cellStyle name="20% - Accent5 7 2 3 2 3 2 2" xfId="17611"/>
    <cellStyle name="20% - Accent5 7 2 3 2 3 3" xfId="17612"/>
    <cellStyle name="20% - Accent5 7 2 3 2 4" xfId="17613"/>
    <cellStyle name="20% - Accent5 7 2 3 2 4 2" xfId="17614"/>
    <cellStyle name="20% - Accent5 7 2 3 2 5" xfId="17615"/>
    <cellStyle name="20% - Accent5 7 2 3 3" xfId="17616"/>
    <cellStyle name="20% - Accent5 7 2 3 3 2" xfId="17617"/>
    <cellStyle name="20% - Accent5 7 2 3 3 2 2" xfId="17618"/>
    <cellStyle name="20% - Accent5 7 2 3 3 3" xfId="17619"/>
    <cellStyle name="20% - Accent5 7 2 3 4" xfId="17620"/>
    <cellStyle name="20% - Accent5 7 2 3 4 2" xfId="17621"/>
    <cellStyle name="20% - Accent5 7 2 3 4 2 2" xfId="17622"/>
    <cellStyle name="20% - Accent5 7 2 3 4 3" xfId="17623"/>
    <cellStyle name="20% - Accent5 7 2 3 5" xfId="17624"/>
    <cellStyle name="20% - Accent5 7 2 3 5 2" xfId="17625"/>
    <cellStyle name="20% - Accent5 7 2 3 6" xfId="17626"/>
    <cellStyle name="20% - Accent5 7 2 4" xfId="17627"/>
    <cellStyle name="20% - Accent5 7 2 4 2" xfId="17628"/>
    <cellStyle name="20% - Accent5 7 2 4 2 2" xfId="17629"/>
    <cellStyle name="20% - Accent5 7 2 4 2 2 2" xfId="17630"/>
    <cellStyle name="20% - Accent5 7 2 4 2 3" xfId="17631"/>
    <cellStyle name="20% - Accent5 7 2 4 3" xfId="17632"/>
    <cellStyle name="20% - Accent5 7 2 4 3 2" xfId="17633"/>
    <cellStyle name="20% - Accent5 7 2 4 3 2 2" xfId="17634"/>
    <cellStyle name="20% - Accent5 7 2 4 3 3" xfId="17635"/>
    <cellStyle name="20% - Accent5 7 2 4 4" xfId="17636"/>
    <cellStyle name="20% - Accent5 7 2 4 4 2" xfId="17637"/>
    <cellStyle name="20% - Accent5 7 2 4 5" xfId="17638"/>
    <cellStyle name="20% - Accent5 7 2 5" xfId="17639"/>
    <cellStyle name="20% - Accent5 7 2 5 2" xfId="17640"/>
    <cellStyle name="20% - Accent5 7 2 5 2 2" xfId="17641"/>
    <cellStyle name="20% - Accent5 7 2 5 3" xfId="17642"/>
    <cellStyle name="20% - Accent5 7 2 6" xfId="17643"/>
    <cellStyle name="20% - Accent5 7 2 6 2" xfId="17644"/>
    <cellStyle name="20% - Accent5 7 2 6 2 2" xfId="17645"/>
    <cellStyle name="20% - Accent5 7 2 6 3" xfId="17646"/>
    <cellStyle name="20% - Accent5 7 2 7" xfId="17647"/>
    <cellStyle name="20% - Accent5 7 2 7 2" xfId="17648"/>
    <cellStyle name="20% - Accent5 7 2 7 2 2" xfId="17649"/>
    <cellStyle name="20% - Accent5 7 2 7 3" xfId="17650"/>
    <cellStyle name="20% - Accent5 7 2 8" xfId="17651"/>
    <cellStyle name="20% - Accent5 7 2 8 2" xfId="17652"/>
    <cellStyle name="20% - Accent5 7 2 9" xfId="17653"/>
    <cellStyle name="20% - Accent5 7 3" xfId="17654"/>
    <cellStyle name="20% - Accent5 7 3 2" xfId="17655"/>
    <cellStyle name="20% - Accent5 7 3 2 2" xfId="17656"/>
    <cellStyle name="20% - Accent5 7 3 2 2 2" xfId="17657"/>
    <cellStyle name="20% - Accent5 7 3 2 2 2 2" xfId="17658"/>
    <cellStyle name="20% - Accent5 7 3 2 2 2 2 2" xfId="17659"/>
    <cellStyle name="20% - Accent5 7 3 2 2 2 3" xfId="17660"/>
    <cellStyle name="20% - Accent5 7 3 2 2 3" xfId="17661"/>
    <cellStyle name="20% - Accent5 7 3 2 2 3 2" xfId="17662"/>
    <cellStyle name="20% - Accent5 7 3 2 2 3 2 2" xfId="17663"/>
    <cellStyle name="20% - Accent5 7 3 2 2 3 3" xfId="17664"/>
    <cellStyle name="20% - Accent5 7 3 2 2 4" xfId="17665"/>
    <cellStyle name="20% - Accent5 7 3 2 2 4 2" xfId="17666"/>
    <cellStyle name="20% - Accent5 7 3 2 2 5" xfId="17667"/>
    <cellStyle name="20% - Accent5 7 3 2 3" xfId="17668"/>
    <cellStyle name="20% - Accent5 7 3 2 3 2" xfId="17669"/>
    <cellStyle name="20% - Accent5 7 3 2 3 2 2" xfId="17670"/>
    <cellStyle name="20% - Accent5 7 3 2 3 3" xfId="17671"/>
    <cellStyle name="20% - Accent5 7 3 2 4" xfId="17672"/>
    <cellStyle name="20% - Accent5 7 3 2 4 2" xfId="17673"/>
    <cellStyle name="20% - Accent5 7 3 2 4 2 2" xfId="17674"/>
    <cellStyle name="20% - Accent5 7 3 2 4 3" xfId="17675"/>
    <cellStyle name="20% - Accent5 7 3 2 5" xfId="17676"/>
    <cellStyle name="20% - Accent5 7 3 2 5 2" xfId="17677"/>
    <cellStyle name="20% - Accent5 7 3 2 6" xfId="17678"/>
    <cellStyle name="20% - Accent5 7 3 3" xfId="17679"/>
    <cellStyle name="20% - Accent5 7 3 3 2" xfId="17680"/>
    <cellStyle name="20% - Accent5 7 3 3 2 2" xfId="17681"/>
    <cellStyle name="20% - Accent5 7 3 3 2 2 2" xfId="17682"/>
    <cellStyle name="20% - Accent5 7 3 3 2 3" xfId="17683"/>
    <cellStyle name="20% - Accent5 7 3 3 3" xfId="17684"/>
    <cellStyle name="20% - Accent5 7 3 3 3 2" xfId="17685"/>
    <cellStyle name="20% - Accent5 7 3 3 3 2 2" xfId="17686"/>
    <cellStyle name="20% - Accent5 7 3 3 3 3" xfId="17687"/>
    <cellStyle name="20% - Accent5 7 3 3 4" xfId="17688"/>
    <cellStyle name="20% - Accent5 7 3 3 4 2" xfId="17689"/>
    <cellStyle name="20% - Accent5 7 3 3 5" xfId="17690"/>
    <cellStyle name="20% - Accent5 7 3 4" xfId="17691"/>
    <cellStyle name="20% - Accent5 7 3 4 2" xfId="17692"/>
    <cellStyle name="20% - Accent5 7 3 4 2 2" xfId="17693"/>
    <cellStyle name="20% - Accent5 7 3 4 3" xfId="17694"/>
    <cellStyle name="20% - Accent5 7 3 5" xfId="17695"/>
    <cellStyle name="20% - Accent5 7 3 5 2" xfId="17696"/>
    <cellStyle name="20% - Accent5 7 3 5 2 2" xfId="17697"/>
    <cellStyle name="20% - Accent5 7 3 5 3" xfId="17698"/>
    <cellStyle name="20% - Accent5 7 3 6" xfId="17699"/>
    <cellStyle name="20% - Accent5 7 3 6 2" xfId="17700"/>
    <cellStyle name="20% - Accent5 7 3 6 2 2" xfId="17701"/>
    <cellStyle name="20% - Accent5 7 3 6 3" xfId="17702"/>
    <cellStyle name="20% - Accent5 7 3 7" xfId="17703"/>
    <cellStyle name="20% - Accent5 7 3 7 2" xfId="17704"/>
    <cellStyle name="20% - Accent5 7 3 8" xfId="17705"/>
    <cellStyle name="20% - Accent5 7 4" xfId="17706"/>
    <cellStyle name="20% - Accent5 7 4 2" xfId="17707"/>
    <cellStyle name="20% - Accent5 7 4 2 2" xfId="17708"/>
    <cellStyle name="20% - Accent5 7 4 2 2 2" xfId="17709"/>
    <cellStyle name="20% - Accent5 7 4 2 2 2 2" xfId="17710"/>
    <cellStyle name="20% - Accent5 7 4 2 2 3" xfId="17711"/>
    <cellStyle name="20% - Accent5 7 4 2 3" xfId="17712"/>
    <cellStyle name="20% - Accent5 7 4 2 3 2" xfId="17713"/>
    <cellStyle name="20% - Accent5 7 4 2 3 2 2" xfId="17714"/>
    <cellStyle name="20% - Accent5 7 4 2 3 3" xfId="17715"/>
    <cellStyle name="20% - Accent5 7 4 2 4" xfId="17716"/>
    <cellStyle name="20% - Accent5 7 4 2 4 2" xfId="17717"/>
    <cellStyle name="20% - Accent5 7 4 2 5" xfId="17718"/>
    <cellStyle name="20% - Accent5 7 4 3" xfId="17719"/>
    <cellStyle name="20% - Accent5 7 4 3 2" xfId="17720"/>
    <cellStyle name="20% - Accent5 7 4 3 2 2" xfId="17721"/>
    <cellStyle name="20% - Accent5 7 4 3 3" xfId="17722"/>
    <cellStyle name="20% - Accent5 7 4 4" xfId="17723"/>
    <cellStyle name="20% - Accent5 7 4 4 2" xfId="17724"/>
    <cellStyle name="20% - Accent5 7 4 4 2 2" xfId="17725"/>
    <cellStyle name="20% - Accent5 7 4 4 3" xfId="17726"/>
    <cellStyle name="20% - Accent5 7 4 5" xfId="17727"/>
    <cellStyle name="20% - Accent5 7 4 5 2" xfId="17728"/>
    <cellStyle name="20% - Accent5 7 4 6" xfId="17729"/>
    <cellStyle name="20% - Accent5 7 5" xfId="17730"/>
    <cellStyle name="20% - Accent5 7 5 2" xfId="17731"/>
    <cellStyle name="20% - Accent5 7 5 2 2" xfId="17732"/>
    <cellStyle name="20% - Accent5 7 5 2 2 2" xfId="17733"/>
    <cellStyle name="20% - Accent5 7 5 2 3" xfId="17734"/>
    <cellStyle name="20% - Accent5 7 5 3" xfId="17735"/>
    <cellStyle name="20% - Accent5 7 5 3 2" xfId="17736"/>
    <cellStyle name="20% - Accent5 7 5 3 2 2" xfId="17737"/>
    <cellStyle name="20% - Accent5 7 5 3 3" xfId="17738"/>
    <cellStyle name="20% - Accent5 7 5 4" xfId="17739"/>
    <cellStyle name="20% - Accent5 7 5 4 2" xfId="17740"/>
    <cellStyle name="20% - Accent5 7 5 5" xfId="17741"/>
    <cellStyle name="20% - Accent5 7 6" xfId="17742"/>
    <cellStyle name="20% - Accent5 7 6 2" xfId="17743"/>
    <cellStyle name="20% - Accent5 7 6 2 2" xfId="17744"/>
    <cellStyle name="20% - Accent5 7 6 3" xfId="17745"/>
    <cellStyle name="20% - Accent5 7 7" xfId="17746"/>
    <cellStyle name="20% - Accent5 7 7 2" xfId="17747"/>
    <cellStyle name="20% - Accent5 7 7 2 2" xfId="17748"/>
    <cellStyle name="20% - Accent5 7 7 3" xfId="17749"/>
    <cellStyle name="20% - Accent5 7 8" xfId="17750"/>
    <cellStyle name="20% - Accent5 7 8 2" xfId="17751"/>
    <cellStyle name="20% - Accent5 7 8 2 2" xfId="17752"/>
    <cellStyle name="20% - Accent5 7 8 3" xfId="17753"/>
    <cellStyle name="20% - Accent5 7 9" xfId="17754"/>
    <cellStyle name="20% - Accent5 7 9 2" xfId="17755"/>
    <cellStyle name="20% - Accent5 70" xfId="17756"/>
    <cellStyle name="20% - Accent5 70 2" xfId="17757"/>
    <cellStyle name="20% - Accent5 70 2 2" xfId="17758"/>
    <cellStyle name="20% - Accent5 70 3" xfId="17759"/>
    <cellStyle name="20% - Accent5 70 3 2" xfId="17760"/>
    <cellStyle name="20% - Accent5 70 4" xfId="17761"/>
    <cellStyle name="20% - Accent5 71" xfId="17762"/>
    <cellStyle name="20% - Accent5 71 2" xfId="17763"/>
    <cellStyle name="20% - Accent5 71 2 2" xfId="17764"/>
    <cellStyle name="20% - Accent5 71 3" xfId="17765"/>
    <cellStyle name="20% - Accent5 71 3 2" xfId="17766"/>
    <cellStyle name="20% - Accent5 71 4" xfId="17767"/>
    <cellStyle name="20% - Accent5 72" xfId="17768"/>
    <cellStyle name="20% - Accent5 72 2" xfId="17769"/>
    <cellStyle name="20% - Accent5 72 2 2" xfId="17770"/>
    <cellStyle name="20% - Accent5 72 3" xfId="17771"/>
    <cellStyle name="20% - Accent5 72 3 2" xfId="17772"/>
    <cellStyle name="20% - Accent5 72 4" xfId="17773"/>
    <cellStyle name="20% - Accent5 73" xfId="17774"/>
    <cellStyle name="20% - Accent5 73 2" xfId="17775"/>
    <cellStyle name="20% - Accent5 73 2 2" xfId="17776"/>
    <cellStyle name="20% - Accent5 73 3" xfId="17777"/>
    <cellStyle name="20% - Accent5 73 3 2" xfId="17778"/>
    <cellStyle name="20% - Accent5 73 4" xfId="17779"/>
    <cellStyle name="20% - Accent5 74" xfId="17780"/>
    <cellStyle name="20% - Accent5 74 2" xfId="17781"/>
    <cellStyle name="20% - Accent5 74 2 2" xfId="17782"/>
    <cellStyle name="20% - Accent5 74 3" xfId="17783"/>
    <cellStyle name="20% - Accent5 74 3 2" xfId="17784"/>
    <cellStyle name="20% - Accent5 74 4" xfId="17785"/>
    <cellStyle name="20% - Accent5 75" xfId="17786"/>
    <cellStyle name="20% - Accent5 75 2" xfId="17787"/>
    <cellStyle name="20% - Accent5 75 2 2" xfId="17788"/>
    <cellStyle name="20% - Accent5 75 3" xfId="17789"/>
    <cellStyle name="20% - Accent5 75 3 2" xfId="17790"/>
    <cellStyle name="20% - Accent5 75 4" xfId="17791"/>
    <cellStyle name="20% - Accent5 76" xfId="17792"/>
    <cellStyle name="20% - Accent5 76 2" xfId="17793"/>
    <cellStyle name="20% - Accent5 76 2 2" xfId="17794"/>
    <cellStyle name="20% - Accent5 76 3" xfId="17795"/>
    <cellStyle name="20% - Accent5 76 3 2" xfId="17796"/>
    <cellStyle name="20% - Accent5 76 4" xfId="17797"/>
    <cellStyle name="20% - Accent5 77" xfId="17798"/>
    <cellStyle name="20% - Accent5 77 2" xfId="17799"/>
    <cellStyle name="20% - Accent5 77 2 2" xfId="17800"/>
    <cellStyle name="20% - Accent5 77 3" xfId="17801"/>
    <cellStyle name="20% - Accent5 77 3 2" xfId="17802"/>
    <cellStyle name="20% - Accent5 77 4" xfId="17803"/>
    <cellStyle name="20% - Accent5 78" xfId="17804"/>
    <cellStyle name="20% - Accent5 78 2" xfId="17805"/>
    <cellStyle name="20% - Accent5 78 2 2" xfId="17806"/>
    <cellStyle name="20% - Accent5 78 3" xfId="17807"/>
    <cellStyle name="20% - Accent5 78 3 2" xfId="17808"/>
    <cellStyle name="20% - Accent5 78 4" xfId="17809"/>
    <cellStyle name="20% - Accent5 79" xfId="17810"/>
    <cellStyle name="20% - Accent5 79 2" xfId="17811"/>
    <cellStyle name="20% - Accent5 79 2 2" xfId="17812"/>
    <cellStyle name="20% - Accent5 79 3" xfId="17813"/>
    <cellStyle name="20% - Accent5 79 3 2" xfId="17814"/>
    <cellStyle name="20% - Accent5 79 4" xfId="17815"/>
    <cellStyle name="20% - Accent5 8" xfId="17816"/>
    <cellStyle name="20% - Accent5 8 10" xfId="17817"/>
    <cellStyle name="20% - Accent5 8 10 2" xfId="17818"/>
    <cellStyle name="20% - Accent5 8 11" xfId="17819"/>
    <cellStyle name="20% - Accent5 8 2" xfId="17820"/>
    <cellStyle name="20% - Accent5 8 2 2" xfId="17821"/>
    <cellStyle name="20% - Accent5 8 2 2 2" xfId="17822"/>
    <cellStyle name="20% - Accent5 8 2 2 2 2" xfId="17823"/>
    <cellStyle name="20% - Accent5 8 2 2 2 2 2" xfId="17824"/>
    <cellStyle name="20% - Accent5 8 2 2 2 2 2 2" xfId="17825"/>
    <cellStyle name="20% - Accent5 8 2 2 2 2 2 2 2" xfId="17826"/>
    <cellStyle name="20% - Accent5 8 2 2 2 2 2 3" xfId="17827"/>
    <cellStyle name="20% - Accent5 8 2 2 2 2 3" xfId="17828"/>
    <cellStyle name="20% - Accent5 8 2 2 2 2 3 2" xfId="17829"/>
    <cellStyle name="20% - Accent5 8 2 2 2 2 3 2 2" xfId="17830"/>
    <cellStyle name="20% - Accent5 8 2 2 2 2 3 3" xfId="17831"/>
    <cellStyle name="20% - Accent5 8 2 2 2 2 4" xfId="17832"/>
    <cellStyle name="20% - Accent5 8 2 2 2 2 4 2" xfId="17833"/>
    <cellStyle name="20% - Accent5 8 2 2 2 2 5" xfId="17834"/>
    <cellStyle name="20% - Accent5 8 2 2 2 3" xfId="17835"/>
    <cellStyle name="20% - Accent5 8 2 2 2 3 2" xfId="17836"/>
    <cellStyle name="20% - Accent5 8 2 2 2 3 2 2" xfId="17837"/>
    <cellStyle name="20% - Accent5 8 2 2 2 3 3" xfId="17838"/>
    <cellStyle name="20% - Accent5 8 2 2 2 4" xfId="17839"/>
    <cellStyle name="20% - Accent5 8 2 2 2 4 2" xfId="17840"/>
    <cellStyle name="20% - Accent5 8 2 2 2 4 2 2" xfId="17841"/>
    <cellStyle name="20% - Accent5 8 2 2 2 4 3" xfId="17842"/>
    <cellStyle name="20% - Accent5 8 2 2 2 5" xfId="17843"/>
    <cellStyle name="20% - Accent5 8 2 2 2 5 2" xfId="17844"/>
    <cellStyle name="20% - Accent5 8 2 2 2 6" xfId="17845"/>
    <cellStyle name="20% - Accent5 8 2 2 3" xfId="17846"/>
    <cellStyle name="20% - Accent5 8 2 2 3 2" xfId="17847"/>
    <cellStyle name="20% - Accent5 8 2 2 3 2 2" xfId="17848"/>
    <cellStyle name="20% - Accent5 8 2 2 3 2 2 2" xfId="17849"/>
    <cellStyle name="20% - Accent5 8 2 2 3 2 3" xfId="17850"/>
    <cellStyle name="20% - Accent5 8 2 2 3 3" xfId="17851"/>
    <cellStyle name="20% - Accent5 8 2 2 3 3 2" xfId="17852"/>
    <cellStyle name="20% - Accent5 8 2 2 3 3 2 2" xfId="17853"/>
    <cellStyle name="20% - Accent5 8 2 2 3 3 3" xfId="17854"/>
    <cellStyle name="20% - Accent5 8 2 2 3 4" xfId="17855"/>
    <cellStyle name="20% - Accent5 8 2 2 3 4 2" xfId="17856"/>
    <cellStyle name="20% - Accent5 8 2 2 3 5" xfId="17857"/>
    <cellStyle name="20% - Accent5 8 2 2 4" xfId="17858"/>
    <cellStyle name="20% - Accent5 8 2 2 4 2" xfId="17859"/>
    <cellStyle name="20% - Accent5 8 2 2 4 2 2" xfId="17860"/>
    <cellStyle name="20% - Accent5 8 2 2 4 3" xfId="17861"/>
    <cellStyle name="20% - Accent5 8 2 2 5" xfId="17862"/>
    <cellStyle name="20% - Accent5 8 2 2 5 2" xfId="17863"/>
    <cellStyle name="20% - Accent5 8 2 2 5 2 2" xfId="17864"/>
    <cellStyle name="20% - Accent5 8 2 2 5 3" xfId="17865"/>
    <cellStyle name="20% - Accent5 8 2 2 6" xfId="17866"/>
    <cellStyle name="20% - Accent5 8 2 2 6 2" xfId="17867"/>
    <cellStyle name="20% - Accent5 8 2 2 6 2 2" xfId="17868"/>
    <cellStyle name="20% - Accent5 8 2 2 6 3" xfId="17869"/>
    <cellStyle name="20% - Accent5 8 2 2 7" xfId="17870"/>
    <cellStyle name="20% - Accent5 8 2 2 7 2" xfId="17871"/>
    <cellStyle name="20% - Accent5 8 2 2 8" xfId="17872"/>
    <cellStyle name="20% - Accent5 8 2 3" xfId="17873"/>
    <cellStyle name="20% - Accent5 8 2 3 2" xfId="17874"/>
    <cellStyle name="20% - Accent5 8 2 3 2 2" xfId="17875"/>
    <cellStyle name="20% - Accent5 8 2 3 2 2 2" xfId="17876"/>
    <cellStyle name="20% - Accent5 8 2 3 2 2 2 2" xfId="17877"/>
    <cellStyle name="20% - Accent5 8 2 3 2 2 3" xfId="17878"/>
    <cellStyle name="20% - Accent5 8 2 3 2 3" xfId="17879"/>
    <cellStyle name="20% - Accent5 8 2 3 2 3 2" xfId="17880"/>
    <cellStyle name="20% - Accent5 8 2 3 2 3 2 2" xfId="17881"/>
    <cellStyle name="20% - Accent5 8 2 3 2 3 3" xfId="17882"/>
    <cellStyle name="20% - Accent5 8 2 3 2 4" xfId="17883"/>
    <cellStyle name="20% - Accent5 8 2 3 2 4 2" xfId="17884"/>
    <cellStyle name="20% - Accent5 8 2 3 2 5" xfId="17885"/>
    <cellStyle name="20% - Accent5 8 2 3 3" xfId="17886"/>
    <cellStyle name="20% - Accent5 8 2 3 3 2" xfId="17887"/>
    <cellStyle name="20% - Accent5 8 2 3 3 2 2" xfId="17888"/>
    <cellStyle name="20% - Accent5 8 2 3 3 3" xfId="17889"/>
    <cellStyle name="20% - Accent5 8 2 3 4" xfId="17890"/>
    <cellStyle name="20% - Accent5 8 2 3 4 2" xfId="17891"/>
    <cellStyle name="20% - Accent5 8 2 3 4 2 2" xfId="17892"/>
    <cellStyle name="20% - Accent5 8 2 3 4 3" xfId="17893"/>
    <cellStyle name="20% - Accent5 8 2 3 5" xfId="17894"/>
    <cellStyle name="20% - Accent5 8 2 3 5 2" xfId="17895"/>
    <cellStyle name="20% - Accent5 8 2 3 6" xfId="17896"/>
    <cellStyle name="20% - Accent5 8 2 4" xfId="17897"/>
    <cellStyle name="20% - Accent5 8 2 4 2" xfId="17898"/>
    <cellStyle name="20% - Accent5 8 2 4 2 2" xfId="17899"/>
    <cellStyle name="20% - Accent5 8 2 4 2 2 2" xfId="17900"/>
    <cellStyle name="20% - Accent5 8 2 4 2 3" xfId="17901"/>
    <cellStyle name="20% - Accent5 8 2 4 3" xfId="17902"/>
    <cellStyle name="20% - Accent5 8 2 4 3 2" xfId="17903"/>
    <cellStyle name="20% - Accent5 8 2 4 3 2 2" xfId="17904"/>
    <cellStyle name="20% - Accent5 8 2 4 3 3" xfId="17905"/>
    <cellStyle name="20% - Accent5 8 2 4 4" xfId="17906"/>
    <cellStyle name="20% - Accent5 8 2 4 4 2" xfId="17907"/>
    <cellStyle name="20% - Accent5 8 2 4 5" xfId="17908"/>
    <cellStyle name="20% - Accent5 8 2 5" xfId="17909"/>
    <cellStyle name="20% - Accent5 8 2 5 2" xfId="17910"/>
    <cellStyle name="20% - Accent5 8 2 5 2 2" xfId="17911"/>
    <cellStyle name="20% - Accent5 8 2 5 3" xfId="17912"/>
    <cellStyle name="20% - Accent5 8 2 6" xfId="17913"/>
    <cellStyle name="20% - Accent5 8 2 6 2" xfId="17914"/>
    <cellStyle name="20% - Accent5 8 2 6 2 2" xfId="17915"/>
    <cellStyle name="20% - Accent5 8 2 6 3" xfId="17916"/>
    <cellStyle name="20% - Accent5 8 2 7" xfId="17917"/>
    <cellStyle name="20% - Accent5 8 2 7 2" xfId="17918"/>
    <cellStyle name="20% - Accent5 8 2 7 2 2" xfId="17919"/>
    <cellStyle name="20% - Accent5 8 2 7 3" xfId="17920"/>
    <cellStyle name="20% - Accent5 8 2 8" xfId="17921"/>
    <cellStyle name="20% - Accent5 8 2 8 2" xfId="17922"/>
    <cellStyle name="20% - Accent5 8 2 9" xfId="17923"/>
    <cellStyle name="20% - Accent5 8 3" xfId="17924"/>
    <cellStyle name="20% - Accent5 8 3 2" xfId="17925"/>
    <cellStyle name="20% - Accent5 8 3 2 2" xfId="17926"/>
    <cellStyle name="20% - Accent5 8 3 2 2 2" xfId="17927"/>
    <cellStyle name="20% - Accent5 8 3 2 2 2 2" xfId="17928"/>
    <cellStyle name="20% - Accent5 8 3 2 2 2 2 2" xfId="17929"/>
    <cellStyle name="20% - Accent5 8 3 2 2 2 3" xfId="17930"/>
    <cellStyle name="20% - Accent5 8 3 2 2 3" xfId="17931"/>
    <cellStyle name="20% - Accent5 8 3 2 2 3 2" xfId="17932"/>
    <cellStyle name="20% - Accent5 8 3 2 2 3 2 2" xfId="17933"/>
    <cellStyle name="20% - Accent5 8 3 2 2 3 3" xfId="17934"/>
    <cellStyle name="20% - Accent5 8 3 2 2 4" xfId="17935"/>
    <cellStyle name="20% - Accent5 8 3 2 2 4 2" xfId="17936"/>
    <cellStyle name="20% - Accent5 8 3 2 2 5" xfId="17937"/>
    <cellStyle name="20% - Accent5 8 3 2 3" xfId="17938"/>
    <cellStyle name="20% - Accent5 8 3 2 3 2" xfId="17939"/>
    <cellStyle name="20% - Accent5 8 3 2 3 2 2" xfId="17940"/>
    <cellStyle name="20% - Accent5 8 3 2 3 3" xfId="17941"/>
    <cellStyle name="20% - Accent5 8 3 2 4" xfId="17942"/>
    <cellStyle name="20% - Accent5 8 3 2 4 2" xfId="17943"/>
    <cellStyle name="20% - Accent5 8 3 2 4 2 2" xfId="17944"/>
    <cellStyle name="20% - Accent5 8 3 2 4 3" xfId="17945"/>
    <cellStyle name="20% - Accent5 8 3 2 5" xfId="17946"/>
    <cellStyle name="20% - Accent5 8 3 2 5 2" xfId="17947"/>
    <cellStyle name="20% - Accent5 8 3 2 6" xfId="17948"/>
    <cellStyle name="20% - Accent5 8 3 3" xfId="17949"/>
    <cellStyle name="20% - Accent5 8 3 3 2" xfId="17950"/>
    <cellStyle name="20% - Accent5 8 3 3 2 2" xfId="17951"/>
    <cellStyle name="20% - Accent5 8 3 3 2 2 2" xfId="17952"/>
    <cellStyle name="20% - Accent5 8 3 3 2 3" xfId="17953"/>
    <cellStyle name="20% - Accent5 8 3 3 3" xfId="17954"/>
    <cellStyle name="20% - Accent5 8 3 3 3 2" xfId="17955"/>
    <cellStyle name="20% - Accent5 8 3 3 3 2 2" xfId="17956"/>
    <cellStyle name="20% - Accent5 8 3 3 3 3" xfId="17957"/>
    <cellStyle name="20% - Accent5 8 3 3 4" xfId="17958"/>
    <cellStyle name="20% - Accent5 8 3 3 4 2" xfId="17959"/>
    <cellStyle name="20% - Accent5 8 3 3 5" xfId="17960"/>
    <cellStyle name="20% - Accent5 8 3 4" xfId="17961"/>
    <cellStyle name="20% - Accent5 8 3 4 2" xfId="17962"/>
    <cellStyle name="20% - Accent5 8 3 4 2 2" xfId="17963"/>
    <cellStyle name="20% - Accent5 8 3 4 3" xfId="17964"/>
    <cellStyle name="20% - Accent5 8 3 5" xfId="17965"/>
    <cellStyle name="20% - Accent5 8 3 5 2" xfId="17966"/>
    <cellStyle name="20% - Accent5 8 3 5 2 2" xfId="17967"/>
    <cellStyle name="20% - Accent5 8 3 5 3" xfId="17968"/>
    <cellStyle name="20% - Accent5 8 3 6" xfId="17969"/>
    <cellStyle name="20% - Accent5 8 3 6 2" xfId="17970"/>
    <cellStyle name="20% - Accent5 8 3 6 2 2" xfId="17971"/>
    <cellStyle name="20% - Accent5 8 3 6 3" xfId="17972"/>
    <cellStyle name="20% - Accent5 8 3 7" xfId="17973"/>
    <cellStyle name="20% - Accent5 8 3 7 2" xfId="17974"/>
    <cellStyle name="20% - Accent5 8 3 8" xfId="17975"/>
    <cellStyle name="20% - Accent5 8 4" xfId="17976"/>
    <cellStyle name="20% - Accent5 8 4 2" xfId="17977"/>
    <cellStyle name="20% - Accent5 8 4 2 2" xfId="17978"/>
    <cellStyle name="20% - Accent5 8 4 2 2 2" xfId="17979"/>
    <cellStyle name="20% - Accent5 8 4 2 2 2 2" xfId="17980"/>
    <cellStyle name="20% - Accent5 8 4 2 2 3" xfId="17981"/>
    <cellStyle name="20% - Accent5 8 4 2 3" xfId="17982"/>
    <cellStyle name="20% - Accent5 8 4 2 3 2" xfId="17983"/>
    <cellStyle name="20% - Accent5 8 4 2 3 2 2" xfId="17984"/>
    <cellStyle name="20% - Accent5 8 4 2 3 3" xfId="17985"/>
    <cellStyle name="20% - Accent5 8 4 2 4" xfId="17986"/>
    <cellStyle name="20% - Accent5 8 4 2 4 2" xfId="17987"/>
    <cellStyle name="20% - Accent5 8 4 2 5" xfId="17988"/>
    <cellStyle name="20% - Accent5 8 4 3" xfId="17989"/>
    <cellStyle name="20% - Accent5 8 4 3 2" xfId="17990"/>
    <cellStyle name="20% - Accent5 8 4 3 2 2" xfId="17991"/>
    <cellStyle name="20% - Accent5 8 4 3 3" xfId="17992"/>
    <cellStyle name="20% - Accent5 8 4 4" xfId="17993"/>
    <cellStyle name="20% - Accent5 8 4 4 2" xfId="17994"/>
    <cellStyle name="20% - Accent5 8 4 4 2 2" xfId="17995"/>
    <cellStyle name="20% - Accent5 8 4 4 3" xfId="17996"/>
    <cellStyle name="20% - Accent5 8 4 5" xfId="17997"/>
    <cellStyle name="20% - Accent5 8 4 5 2" xfId="17998"/>
    <cellStyle name="20% - Accent5 8 4 6" xfId="17999"/>
    <cellStyle name="20% - Accent5 8 5" xfId="18000"/>
    <cellStyle name="20% - Accent5 8 5 2" xfId="18001"/>
    <cellStyle name="20% - Accent5 8 5 2 2" xfId="18002"/>
    <cellStyle name="20% - Accent5 8 5 2 2 2" xfId="18003"/>
    <cellStyle name="20% - Accent5 8 5 2 3" xfId="18004"/>
    <cellStyle name="20% - Accent5 8 5 3" xfId="18005"/>
    <cellStyle name="20% - Accent5 8 5 3 2" xfId="18006"/>
    <cellStyle name="20% - Accent5 8 5 3 2 2" xfId="18007"/>
    <cellStyle name="20% - Accent5 8 5 3 3" xfId="18008"/>
    <cellStyle name="20% - Accent5 8 5 4" xfId="18009"/>
    <cellStyle name="20% - Accent5 8 5 4 2" xfId="18010"/>
    <cellStyle name="20% - Accent5 8 5 5" xfId="18011"/>
    <cellStyle name="20% - Accent5 8 6" xfId="18012"/>
    <cellStyle name="20% - Accent5 8 6 2" xfId="18013"/>
    <cellStyle name="20% - Accent5 8 6 2 2" xfId="18014"/>
    <cellStyle name="20% - Accent5 8 6 3" xfId="18015"/>
    <cellStyle name="20% - Accent5 8 7" xfId="18016"/>
    <cellStyle name="20% - Accent5 8 7 2" xfId="18017"/>
    <cellStyle name="20% - Accent5 8 7 2 2" xfId="18018"/>
    <cellStyle name="20% - Accent5 8 7 3" xfId="18019"/>
    <cellStyle name="20% - Accent5 8 8" xfId="18020"/>
    <cellStyle name="20% - Accent5 8 8 2" xfId="18021"/>
    <cellStyle name="20% - Accent5 8 8 2 2" xfId="18022"/>
    <cellStyle name="20% - Accent5 8 8 3" xfId="18023"/>
    <cellStyle name="20% - Accent5 8 9" xfId="18024"/>
    <cellStyle name="20% - Accent5 8 9 2" xfId="18025"/>
    <cellStyle name="20% - Accent5 80" xfId="18026"/>
    <cellStyle name="20% - Accent5 80 2" xfId="18027"/>
    <cellStyle name="20% - Accent5 80 2 2" xfId="18028"/>
    <cellStyle name="20% - Accent5 80 3" xfId="18029"/>
    <cellStyle name="20% - Accent5 81" xfId="18030"/>
    <cellStyle name="20% - Accent5 81 2" xfId="18031"/>
    <cellStyle name="20% - Accent5 82" xfId="18032"/>
    <cellStyle name="20% - Accent5 82 2" xfId="18033"/>
    <cellStyle name="20% - Accent5 83" xfId="18034"/>
    <cellStyle name="20% - Accent5 83 2" xfId="18035"/>
    <cellStyle name="20% - Accent5 84" xfId="18036"/>
    <cellStyle name="20% - Accent5 84 2" xfId="18037"/>
    <cellStyle name="20% - Accent5 85" xfId="18038"/>
    <cellStyle name="20% - Accent5 85 2" xfId="18039"/>
    <cellStyle name="20% - Accent5 86" xfId="18040"/>
    <cellStyle name="20% - Accent5 86 2" xfId="18041"/>
    <cellStyle name="20% - Accent5 87" xfId="18042"/>
    <cellStyle name="20% - Accent5 87 2" xfId="18043"/>
    <cellStyle name="20% - Accent5 88" xfId="18044"/>
    <cellStyle name="20% - Accent5 88 2" xfId="18045"/>
    <cellStyle name="20% - Accent5 89" xfId="18046"/>
    <cellStyle name="20% - Accent5 89 2" xfId="18047"/>
    <cellStyle name="20% - Accent5 9" xfId="18048"/>
    <cellStyle name="20% - Accent5 9 10" xfId="18049"/>
    <cellStyle name="20% - Accent5 9 2" xfId="18050"/>
    <cellStyle name="20% - Accent5 9 2 2" xfId="18051"/>
    <cellStyle name="20% - Accent5 9 2 2 2" xfId="18052"/>
    <cellStyle name="20% - Accent5 9 2 2 2 2" xfId="18053"/>
    <cellStyle name="20% - Accent5 9 2 2 2 2 2" xfId="18054"/>
    <cellStyle name="20% - Accent5 9 2 2 2 2 2 2" xfId="18055"/>
    <cellStyle name="20% - Accent5 9 2 2 2 2 2 2 2" xfId="18056"/>
    <cellStyle name="20% - Accent5 9 2 2 2 2 2 3" xfId="18057"/>
    <cellStyle name="20% - Accent5 9 2 2 2 2 3" xfId="18058"/>
    <cellStyle name="20% - Accent5 9 2 2 2 2 3 2" xfId="18059"/>
    <cellStyle name="20% - Accent5 9 2 2 2 2 3 2 2" xfId="18060"/>
    <cellStyle name="20% - Accent5 9 2 2 2 2 3 3" xfId="18061"/>
    <cellStyle name="20% - Accent5 9 2 2 2 2 4" xfId="18062"/>
    <cellStyle name="20% - Accent5 9 2 2 2 2 4 2" xfId="18063"/>
    <cellStyle name="20% - Accent5 9 2 2 2 2 5" xfId="18064"/>
    <cellStyle name="20% - Accent5 9 2 2 2 3" xfId="18065"/>
    <cellStyle name="20% - Accent5 9 2 2 2 3 2" xfId="18066"/>
    <cellStyle name="20% - Accent5 9 2 2 2 3 2 2" xfId="18067"/>
    <cellStyle name="20% - Accent5 9 2 2 2 3 3" xfId="18068"/>
    <cellStyle name="20% - Accent5 9 2 2 2 4" xfId="18069"/>
    <cellStyle name="20% - Accent5 9 2 2 2 4 2" xfId="18070"/>
    <cellStyle name="20% - Accent5 9 2 2 2 4 2 2" xfId="18071"/>
    <cellStyle name="20% - Accent5 9 2 2 2 4 3" xfId="18072"/>
    <cellStyle name="20% - Accent5 9 2 2 2 5" xfId="18073"/>
    <cellStyle name="20% - Accent5 9 2 2 2 5 2" xfId="18074"/>
    <cellStyle name="20% - Accent5 9 2 2 2 6" xfId="18075"/>
    <cellStyle name="20% - Accent5 9 2 2 3" xfId="18076"/>
    <cellStyle name="20% - Accent5 9 2 2 3 2" xfId="18077"/>
    <cellStyle name="20% - Accent5 9 2 2 3 2 2" xfId="18078"/>
    <cellStyle name="20% - Accent5 9 2 2 3 2 2 2" xfId="18079"/>
    <cellStyle name="20% - Accent5 9 2 2 3 2 3" xfId="18080"/>
    <cellStyle name="20% - Accent5 9 2 2 3 3" xfId="18081"/>
    <cellStyle name="20% - Accent5 9 2 2 3 3 2" xfId="18082"/>
    <cellStyle name="20% - Accent5 9 2 2 3 3 2 2" xfId="18083"/>
    <cellStyle name="20% - Accent5 9 2 2 3 3 3" xfId="18084"/>
    <cellStyle name="20% - Accent5 9 2 2 3 4" xfId="18085"/>
    <cellStyle name="20% - Accent5 9 2 2 3 4 2" xfId="18086"/>
    <cellStyle name="20% - Accent5 9 2 2 3 5" xfId="18087"/>
    <cellStyle name="20% - Accent5 9 2 2 4" xfId="18088"/>
    <cellStyle name="20% - Accent5 9 2 2 4 2" xfId="18089"/>
    <cellStyle name="20% - Accent5 9 2 2 4 2 2" xfId="18090"/>
    <cellStyle name="20% - Accent5 9 2 2 4 3" xfId="18091"/>
    <cellStyle name="20% - Accent5 9 2 2 5" xfId="18092"/>
    <cellStyle name="20% - Accent5 9 2 2 5 2" xfId="18093"/>
    <cellStyle name="20% - Accent5 9 2 2 5 2 2" xfId="18094"/>
    <cellStyle name="20% - Accent5 9 2 2 5 3" xfId="18095"/>
    <cellStyle name="20% - Accent5 9 2 2 6" xfId="18096"/>
    <cellStyle name="20% - Accent5 9 2 2 6 2" xfId="18097"/>
    <cellStyle name="20% - Accent5 9 2 2 6 2 2" xfId="18098"/>
    <cellStyle name="20% - Accent5 9 2 2 6 3" xfId="18099"/>
    <cellStyle name="20% - Accent5 9 2 2 7" xfId="18100"/>
    <cellStyle name="20% - Accent5 9 2 2 7 2" xfId="18101"/>
    <cellStyle name="20% - Accent5 9 2 2 8" xfId="18102"/>
    <cellStyle name="20% - Accent5 9 2 3" xfId="18103"/>
    <cellStyle name="20% - Accent5 9 2 3 2" xfId="18104"/>
    <cellStyle name="20% - Accent5 9 2 3 2 2" xfId="18105"/>
    <cellStyle name="20% - Accent5 9 2 3 2 2 2" xfId="18106"/>
    <cellStyle name="20% - Accent5 9 2 3 2 2 2 2" xfId="18107"/>
    <cellStyle name="20% - Accent5 9 2 3 2 2 3" xfId="18108"/>
    <cellStyle name="20% - Accent5 9 2 3 2 3" xfId="18109"/>
    <cellStyle name="20% - Accent5 9 2 3 2 3 2" xfId="18110"/>
    <cellStyle name="20% - Accent5 9 2 3 2 3 2 2" xfId="18111"/>
    <cellStyle name="20% - Accent5 9 2 3 2 3 3" xfId="18112"/>
    <cellStyle name="20% - Accent5 9 2 3 2 4" xfId="18113"/>
    <cellStyle name="20% - Accent5 9 2 3 2 4 2" xfId="18114"/>
    <cellStyle name="20% - Accent5 9 2 3 2 5" xfId="18115"/>
    <cellStyle name="20% - Accent5 9 2 3 3" xfId="18116"/>
    <cellStyle name="20% - Accent5 9 2 3 3 2" xfId="18117"/>
    <cellStyle name="20% - Accent5 9 2 3 3 2 2" xfId="18118"/>
    <cellStyle name="20% - Accent5 9 2 3 3 3" xfId="18119"/>
    <cellStyle name="20% - Accent5 9 2 3 4" xfId="18120"/>
    <cellStyle name="20% - Accent5 9 2 3 4 2" xfId="18121"/>
    <cellStyle name="20% - Accent5 9 2 3 4 2 2" xfId="18122"/>
    <cellStyle name="20% - Accent5 9 2 3 4 3" xfId="18123"/>
    <cellStyle name="20% - Accent5 9 2 3 5" xfId="18124"/>
    <cellStyle name="20% - Accent5 9 2 3 5 2" xfId="18125"/>
    <cellStyle name="20% - Accent5 9 2 3 6" xfId="18126"/>
    <cellStyle name="20% - Accent5 9 2 4" xfId="18127"/>
    <cellStyle name="20% - Accent5 9 2 4 2" xfId="18128"/>
    <cellStyle name="20% - Accent5 9 2 4 2 2" xfId="18129"/>
    <cellStyle name="20% - Accent5 9 2 4 2 2 2" xfId="18130"/>
    <cellStyle name="20% - Accent5 9 2 4 2 3" xfId="18131"/>
    <cellStyle name="20% - Accent5 9 2 4 3" xfId="18132"/>
    <cellStyle name="20% - Accent5 9 2 4 3 2" xfId="18133"/>
    <cellStyle name="20% - Accent5 9 2 4 3 2 2" xfId="18134"/>
    <cellStyle name="20% - Accent5 9 2 4 3 3" xfId="18135"/>
    <cellStyle name="20% - Accent5 9 2 4 4" xfId="18136"/>
    <cellStyle name="20% - Accent5 9 2 4 4 2" xfId="18137"/>
    <cellStyle name="20% - Accent5 9 2 4 5" xfId="18138"/>
    <cellStyle name="20% - Accent5 9 2 5" xfId="18139"/>
    <cellStyle name="20% - Accent5 9 2 5 2" xfId="18140"/>
    <cellStyle name="20% - Accent5 9 2 5 2 2" xfId="18141"/>
    <cellStyle name="20% - Accent5 9 2 5 3" xfId="18142"/>
    <cellStyle name="20% - Accent5 9 2 6" xfId="18143"/>
    <cellStyle name="20% - Accent5 9 2 6 2" xfId="18144"/>
    <cellStyle name="20% - Accent5 9 2 6 2 2" xfId="18145"/>
    <cellStyle name="20% - Accent5 9 2 6 3" xfId="18146"/>
    <cellStyle name="20% - Accent5 9 2 7" xfId="18147"/>
    <cellStyle name="20% - Accent5 9 2 7 2" xfId="18148"/>
    <cellStyle name="20% - Accent5 9 2 7 2 2" xfId="18149"/>
    <cellStyle name="20% - Accent5 9 2 7 3" xfId="18150"/>
    <cellStyle name="20% - Accent5 9 2 8" xfId="18151"/>
    <cellStyle name="20% - Accent5 9 2 8 2" xfId="18152"/>
    <cellStyle name="20% - Accent5 9 2 9" xfId="18153"/>
    <cellStyle name="20% - Accent5 9 3" xfId="18154"/>
    <cellStyle name="20% - Accent5 9 3 2" xfId="18155"/>
    <cellStyle name="20% - Accent5 9 3 2 2" xfId="18156"/>
    <cellStyle name="20% - Accent5 9 3 2 2 2" xfId="18157"/>
    <cellStyle name="20% - Accent5 9 3 2 2 2 2" xfId="18158"/>
    <cellStyle name="20% - Accent5 9 3 2 2 2 2 2" xfId="18159"/>
    <cellStyle name="20% - Accent5 9 3 2 2 2 3" xfId="18160"/>
    <cellStyle name="20% - Accent5 9 3 2 2 3" xfId="18161"/>
    <cellStyle name="20% - Accent5 9 3 2 2 3 2" xfId="18162"/>
    <cellStyle name="20% - Accent5 9 3 2 2 3 2 2" xfId="18163"/>
    <cellStyle name="20% - Accent5 9 3 2 2 3 3" xfId="18164"/>
    <cellStyle name="20% - Accent5 9 3 2 2 4" xfId="18165"/>
    <cellStyle name="20% - Accent5 9 3 2 2 4 2" xfId="18166"/>
    <cellStyle name="20% - Accent5 9 3 2 2 5" xfId="18167"/>
    <cellStyle name="20% - Accent5 9 3 2 3" xfId="18168"/>
    <cellStyle name="20% - Accent5 9 3 2 3 2" xfId="18169"/>
    <cellStyle name="20% - Accent5 9 3 2 3 2 2" xfId="18170"/>
    <cellStyle name="20% - Accent5 9 3 2 3 3" xfId="18171"/>
    <cellStyle name="20% - Accent5 9 3 2 4" xfId="18172"/>
    <cellStyle name="20% - Accent5 9 3 2 4 2" xfId="18173"/>
    <cellStyle name="20% - Accent5 9 3 2 4 2 2" xfId="18174"/>
    <cellStyle name="20% - Accent5 9 3 2 4 3" xfId="18175"/>
    <cellStyle name="20% - Accent5 9 3 2 5" xfId="18176"/>
    <cellStyle name="20% - Accent5 9 3 2 5 2" xfId="18177"/>
    <cellStyle name="20% - Accent5 9 3 2 6" xfId="18178"/>
    <cellStyle name="20% - Accent5 9 3 3" xfId="18179"/>
    <cellStyle name="20% - Accent5 9 3 3 2" xfId="18180"/>
    <cellStyle name="20% - Accent5 9 3 3 2 2" xfId="18181"/>
    <cellStyle name="20% - Accent5 9 3 3 2 2 2" xfId="18182"/>
    <cellStyle name="20% - Accent5 9 3 3 2 3" xfId="18183"/>
    <cellStyle name="20% - Accent5 9 3 3 3" xfId="18184"/>
    <cellStyle name="20% - Accent5 9 3 3 3 2" xfId="18185"/>
    <cellStyle name="20% - Accent5 9 3 3 3 2 2" xfId="18186"/>
    <cellStyle name="20% - Accent5 9 3 3 3 3" xfId="18187"/>
    <cellStyle name="20% - Accent5 9 3 3 4" xfId="18188"/>
    <cellStyle name="20% - Accent5 9 3 3 4 2" xfId="18189"/>
    <cellStyle name="20% - Accent5 9 3 3 5" xfId="18190"/>
    <cellStyle name="20% - Accent5 9 3 4" xfId="18191"/>
    <cellStyle name="20% - Accent5 9 3 4 2" xfId="18192"/>
    <cellStyle name="20% - Accent5 9 3 4 2 2" xfId="18193"/>
    <cellStyle name="20% - Accent5 9 3 4 3" xfId="18194"/>
    <cellStyle name="20% - Accent5 9 3 5" xfId="18195"/>
    <cellStyle name="20% - Accent5 9 3 5 2" xfId="18196"/>
    <cellStyle name="20% - Accent5 9 3 5 2 2" xfId="18197"/>
    <cellStyle name="20% - Accent5 9 3 5 3" xfId="18198"/>
    <cellStyle name="20% - Accent5 9 3 6" xfId="18199"/>
    <cellStyle name="20% - Accent5 9 3 6 2" xfId="18200"/>
    <cellStyle name="20% - Accent5 9 3 6 2 2" xfId="18201"/>
    <cellStyle name="20% - Accent5 9 3 6 3" xfId="18202"/>
    <cellStyle name="20% - Accent5 9 3 7" xfId="18203"/>
    <cellStyle name="20% - Accent5 9 3 7 2" xfId="18204"/>
    <cellStyle name="20% - Accent5 9 3 8" xfId="18205"/>
    <cellStyle name="20% - Accent5 9 4" xfId="18206"/>
    <cellStyle name="20% - Accent5 9 4 2" xfId="18207"/>
    <cellStyle name="20% - Accent5 9 4 2 2" xfId="18208"/>
    <cellStyle name="20% - Accent5 9 4 2 2 2" xfId="18209"/>
    <cellStyle name="20% - Accent5 9 4 2 2 2 2" xfId="18210"/>
    <cellStyle name="20% - Accent5 9 4 2 2 3" xfId="18211"/>
    <cellStyle name="20% - Accent5 9 4 2 3" xfId="18212"/>
    <cellStyle name="20% - Accent5 9 4 2 3 2" xfId="18213"/>
    <cellStyle name="20% - Accent5 9 4 2 3 2 2" xfId="18214"/>
    <cellStyle name="20% - Accent5 9 4 2 3 3" xfId="18215"/>
    <cellStyle name="20% - Accent5 9 4 2 4" xfId="18216"/>
    <cellStyle name="20% - Accent5 9 4 2 4 2" xfId="18217"/>
    <cellStyle name="20% - Accent5 9 4 2 5" xfId="18218"/>
    <cellStyle name="20% - Accent5 9 4 3" xfId="18219"/>
    <cellStyle name="20% - Accent5 9 4 3 2" xfId="18220"/>
    <cellStyle name="20% - Accent5 9 4 3 2 2" xfId="18221"/>
    <cellStyle name="20% - Accent5 9 4 3 3" xfId="18222"/>
    <cellStyle name="20% - Accent5 9 4 4" xfId="18223"/>
    <cellStyle name="20% - Accent5 9 4 4 2" xfId="18224"/>
    <cellStyle name="20% - Accent5 9 4 4 2 2" xfId="18225"/>
    <cellStyle name="20% - Accent5 9 4 4 3" xfId="18226"/>
    <cellStyle name="20% - Accent5 9 4 5" xfId="18227"/>
    <cellStyle name="20% - Accent5 9 4 5 2" xfId="18228"/>
    <cellStyle name="20% - Accent5 9 4 6" xfId="18229"/>
    <cellStyle name="20% - Accent5 9 5" xfId="18230"/>
    <cellStyle name="20% - Accent5 9 5 2" xfId="18231"/>
    <cellStyle name="20% - Accent5 9 5 2 2" xfId="18232"/>
    <cellStyle name="20% - Accent5 9 5 2 2 2" xfId="18233"/>
    <cellStyle name="20% - Accent5 9 5 2 3" xfId="18234"/>
    <cellStyle name="20% - Accent5 9 5 3" xfId="18235"/>
    <cellStyle name="20% - Accent5 9 5 3 2" xfId="18236"/>
    <cellStyle name="20% - Accent5 9 5 3 2 2" xfId="18237"/>
    <cellStyle name="20% - Accent5 9 5 3 3" xfId="18238"/>
    <cellStyle name="20% - Accent5 9 5 4" xfId="18239"/>
    <cellStyle name="20% - Accent5 9 5 4 2" xfId="18240"/>
    <cellStyle name="20% - Accent5 9 5 5" xfId="18241"/>
    <cellStyle name="20% - Accent5 9 6" xfId="18242"/>
    <cellStyle name="20% - Accent5 9 6 2" xfId="18243"/>
    <cellStyle name="20% - Accent5 9 6 2 2" xfId="18244"/>
    <cellStyle name="20% - Accent5 9 6 3" xfId="18245"/>
    <cellStyle name="20% - Accent5 9 7" xfId="18246"/>
    <cellStyle name="20% - Accent5 9 7 2" xfId="18247"/>
    <cellStyle name="20% - Accent5 9 7 2 2" xfId="18248"/>
    <cellStyle name="20% - Accent5 9 7 3" xfId="18249"/>
    <cellStyle name="20% - Accent5 9 8" xfId="18250"/>
    <cellStyle name="20% - Accent5 9 8 2" xfId="18251"/>
    <cellStyle name="20% - Accent5 9 8 2 2" xfId="18252"/>
    <cellStyle name="20% - Accent5 9 8 3" xfId="18253"/>
    <cellStyle name="20% - Accent5 9 9" xfId="18254"/>
    <cellStyle name="20% - Accent5 9 9 2" xfId="18255"/>
    <cellStyle name="20% - Accent5 90" xfId="18256"/>
    <cellStyle name="20% - Accent5 90 2" xfId="18257"/>
    <cellStyle name="20% - Accent5 91" xfId="18258"/>
    <cellStyle name="20% - Accent5 91 2" xfId="18259"/>
    <cellStyle name="20% - Accent5 92" xfId="18260"/>
    <cellStyle name="20% - Accent5 92 2" xfId="18261"/>
    <cellStyle name="20% - Accent5 93" xfId="18262"/>
    <cellStyle name="20% - Accent5 94" xfId="18263"/>
    <cellStyle name="20% - Accent5 95" xfId="18264"/>
    <cellStyle name="20% - Accent5 96" xfId="18265"/>
    <cellStyle name="20% - Accent5 97" xfId="18266"/>
    <cellStyle name="20% - Accent5 98" xfId="18267"/>
    <cellStyle name="20% - Accent5 99" xfId="18268"/>
    <cellStyle name="20% - Accent6" xfId="44" builtinId="50" customBuiltin="1"/>
    <cellStyle name="20% - Accent6 10" xfId="18269"/>
    <cellStyle name="20% - Accent6 10 10" xfId="18270"/>
    <cellStyle name="20% - Accent6 10 2" xfId="18271"/>
    <cellStyle name="20% - Accent6 10 2 2" xfId="18272"/>
    <cellStyle name="20% - Accent6 10 2 2 2" xfId="18273"/>
    <cellStyle name="20% - Accent6 10 2 2 2 2" xfId="18274"/>
    <cellStyle name="20% - Accent6 10 2 2 2 2 2" xfId="18275"/>
    <cellStyle name="20% - Accent6 10 2 2 2 2 2 2" xfId="18276"/>
    <cellStyle name="20% - Accent6 10 2 2 2 2 2 2 2" xfId="18277"/>
    <cellStyle name="20% - Accent6 10 2 2 2 2 2 3" xfId="18278"/>
    <cellStyle name="20% - Accent6 10 2 2 2 2 3" xfId="18279"/>
    <cellStyle name="20% - Accent6 10 2 2 2 2 3 2" xfId="18280"/>
    <cellStyle name="20% - Accent6 10 2 2 2 2 3 2 2" xfId="18281"/>
    <cellStyle name="20% - Accent6 10 2 2 2 2 3 3" xfId="18282"/>
    <cellStyle name="20% - Accent6 10 2 2 2 2 4" xfId="18283"/>
    <cellStyle name="20% - Accent6 10 2 2 2 2 4 2" xfId="18284"/>
    <cellStyle name="20% - Accent6 10 2 2 2 2 5" xfId="18285"/>
    <cellStyle name="20% - Accent6 10 2 2 2 3" xfId="18286"/>
    <cellStyle name="20% - Accent6 10 2 2 2 3 2" xfId="18287"/>
    <cellStyle name="20% - Accent6 10 2 2 2 3 2 2" xfId="18288"/>
    <cellStyle name="20% - Accent6 10 2 2 2 3 3" xfId="18289"/>
    <cellStyle name="20% - Accent6 10 2 2 2 4" xfId="18290"/>
    <cellStyle name="20% - Accent6 10 2 2 2 4 2" xfId="18291"/>
    <cellStyle name="20% - Accent6 10 2 2 2 4 2 2" xfId="18292"/>
    <cellStyle name="20% - Accent6 10 2 2 2 4 3" xfId="18293"/>
    <cellStyle name="20% - Accent6 10 2 2 2 5" xfId="18294"/>
    <cellStyle name="20% - Accent6 10 2 2 2 5 2" xfId="18295"/>
    <cellStyle name="20% - Accent6 10 2 2 2 6" xfId="18296"/>
    <cellStyle name="20% - Accent6 10 2 2 3" xfId="18297"/>
    <cellStyle name="20% - Accent6 10 2 2 3 2" xfId="18298"/>
    <cellStyle name="20% - Accent6 10 2 2 3 2 2" xfId="18299"/>
    <cellStyle name="20% - Accent6 10 2 2 3 2 2 2" xfId="18300"/>
    <cellStyle name="20% - Accent6 10 2 2 3 2 3" xfId="18301"/>
    <cellStyle name="20% - Accent6 10 2 2 3 3" xfId="18302"/>
    <cellStyle name="20% - Accent6 10 2 2 3 3 2" xfId="18303"/>
    <cellStyle name="20% - Accent6 10 2 2 3 3 2 2" xfId="18304"/>
    <cellStyle name="20% - Accent6 10 2 2 3 3 3" xfId="18305"/>
    <cellStyle name="20% - Accent6 10 2 2 3 4" xfId="18306"/>
    <cellStyle name="20% - Accent6 10 2 2 3 4 2" xfId="18307"/>
    <cellStyle name="20% - Accent6 10 2 2 3 5" xfId="18308"/>
    <cellStyle name="20% - Accent6 10 2 2 4" xfId="18309"/>
    <cellStyle name="20% - Accent6 10 2 2 4 2" xfId="18310"/>
    <cellStyle name="20% - Accent6 10 2 2 4 2 2" xfId="18311"/>
    <cellStyle name="20% - Accent6 10 2 2 4 3" xfId="18312"/>
    <cellStyle name="20% - Accent6 10 2 2 5" xfId="18313"/>
    <cellStyle name="20% - Accent6 10 2 2 5 2" xfId="18314"/>
    <cellStyle name="20% - Accent6 10 2 2 5 2 2" xfId="18315"/>
    <cellStyle name="20% - Accent6 10 2 2 5 3" xfId="18316"/>
    <cellStyle name="20% - Accent6 10 2 2 6" xfId="18317"/>
    <cellStyle name="20% - Accent6 10 2 2 6 2" xfId="18318"/>
    <cellStyle name="20% - Accent6 10 2 2 6 2 2" xfId="18319"/>
    <cellStyle name="20% - Accent6 10 2 2 6 3" xfId="18320"/>
    <cellStyle name="20% - Accent6 10 2 2 7" xfId="18321"/>
    <cellStyle name="20% - Accent6 10 2 2 7 2" xfId="18322"/>
    <cellStyle name="20% - Accent6 10 2 2 8" xfId="18323"/>
    <cellStyle name="20% - Accent6 10 2 3" xfId="18324"/>
    <cellStyle name="20% - Accent6 10 2 3 2" xfId="18325"/>
    <cellStyle name="20% - Accent6 10 2 3 2 2" xfId="18326"/>
    <cellStyle name="20% - Accent6 10 2 3 2 2 2" xfId="18327"/>
    <cellStyle name="20% - Accent6 10 2 3 2 2 2 2" xfId="18328"/>
    <cellStyle name="20% - Accent6 10 2 3 2 2 3" xfId="18329"/>
    <cellStyle name="20% - Accent6 10 2 3 2 3" xfId="18330"/>
    <cellStyle name="20% - Accent6 10 2 3 2 3 2" xfId="18331"/>
    <cellStyle name="20% - Accent6 10 2 3 2 3 2 2" xfId="18332"/>
    <cellStyle name="20% - Accent6 10 2 3 2 3 3" xfId="18333"/>
    <cellStyle name="20% - Accent6 10 2 3 2 4" xfId="18334"/>
    <cellStyle name="20% - Accent6 10 2 3 2 4 2" xfId="18335"/>
    <cellStyle name="20% - Accent6 10 2 3 2 5" xfId="18336"/>
    <cellStyle name="20% - Accent6 10 2 3 3" xfId="18337"/>
    <cellStyle name="20% - Accent6 10 2 3 3 2" xfId="18338"/>
    <cellStyle name="20% - Accent6 10 2 3 3 2 2" xfId="18339"/>
    <cellStyle name="20% - Accent6 10 2 3 3 3" xfId="18340"/>
    <cellStyle name="20% - Accent6 10 2 3 4" xfId="18341"/>
    <cellStyle name="20% - Accent6 10 2 3 4 2" xfId="18342"/>
    <cellStyle name="20% - Accent6 10 2 3 4 2 2" xfId="18343"/>
    <cellStyle name="20% - Accent6 10 2 3 4 3" xfId="18344"/>
    <cellStyle name="20% - Accent6 10 2 3 5" xfId="18345"/>
    <cellStyle name="20% - Accent6 10 2 3 5 2" xfId="18346"/>
    <cellStyle name="20% - Accent6 10 2 3 6" xfId="18347"/>
    <cellStyle name="20% - Accent6 10 2 4" xfId="18348"/>
    <cellStyle name="20% - Accent6 10 2 4 2" xfId="18349"/>
    <cellStyle name="20% - Accent6 10 2 4 2 2" xfId="18350"/>
    <cellStyle name="20% - Accent6 10 2 4 2 2 2" xfId="18351"/>
    <cellStyle name="20% - Accent6 10 2 4 2 3" xfId="18352"/>
    <cellStyle name="20% - Accent6 10 2 4 3" xfId="18353"/>
    <cellStyle name="20% - Accent6 10 2 4 3 2" xfId="18354"/>
    <cellStyle name="20% - Accent6 10 2 4 3 2 2" xfId="18355"/>
    <cellStyle name="20% - Accent6 10 2 4 3 3" xfId="18356"/>
    <cellStyle name="20% - Accent6 10 2 4 4" xfId="18357"/>
    <cellStyle name="20% - Accent6 10 2 4 4 2" xfId="18358"/>
    <cellStyle name="20% - Accent6 10 2 4 5" xfId="18359"/>
    <cellStyle name="20% - Accent6 10 2 5" xfId="18360"/>
    <cellStyle name="20% - Accent6 10 2 5 2" xfId="18361"/>
    <cellStyle name="20% - Accent6 10 2 5 2 2" xfId="18362"/>
    <cellStyle name="20% - Accent6 10 2 5 3" xfId="18363"/>
    <cellStyle name="20% - Accent6 10 2 6" xfId="18364"/>
    <cellStyle name="20% - Accent6 10 2 6 2" xfId="18365"/>
    <cellStyle name="20% - Accent6 10 2 6 2 2" xfId="18366"/>
    <cellStyle name="20% - Accent6 10 2 6 3" xfId="18367"/>
    <cellStyle name="20% - Accent6 10 2 7" xfId="18368"/>
    <cellStyle name="20% - Accent6 10 2 7 2" xfId="18369"/>
    <cellStyle name="20% - Accent6 10 2 7 2 2" xfId="18370"/>
    <cellStyle name="20% - Accent6 10 2 7 3" xfId="18371"/>
    <cellStyle name="20% - Accent6 10 2 8" xfId="18372"/>
    <cellStyle name="20% - Accent6 10 2 8 2" xfId="18373"/>
    <cellStyle name="20% - Accent6 10 2 9" xfId="18374"/>
    <cellStyle name="20% - Accent6 10 3" xfId="18375"/>
    <cellStyle name="20% - Accent6 10 3 2" xfId="18376"/>
    <cellStyle name="20% - Accent6 10 3 2 2" xfId="18377"/>
    <cellStyle name="20% - Accent6 10 3 2 2 2" xfId="18378"/>
    <cellStyle name="20% - Accent6 10 3 2 2 2 2" xfId="18379"/>
    <cellStyle name="20% - Accent6 10 3 2 2 2 2 2" xfId="18380"/>
    <cellStyle name="20% - Accent6 10 3 2 2 2 3" xfId="18381"/>
    <cellStyle name="20% - Accent6 10 3 2 2 3" xfId="18382"/>
    <cellStyle name="20% - Accent6 10 3 2 2 3 2" xfId="18383"/>
    <cellStyle name="20% - Accent6 10 3 2 2 3 2 2" xfId="18384"/>
    <cellStyle name="20% - Accent6 10 3 2 2 3 3" xfId="18385"/>
    <cellStyle name="20% - Accent6 10 3 2 2 4" xfId="18386"/>
    <cellStyle name="20% - Accent6 10 3 2 2 4 2" xfId="18387"/>
    <cellStyle name="20% - Accent6 10 3 2 2 5" xfId="18388"/>
    <cellStyle name="20% - Accent6 10 3 2 3" xfId="18389"/>
    <cellStyle name="20% - Accent6 10 3 2 3 2" xfId="18390"/>
    <cellStyle name="20% - Accent6 10 3 2 3 2 2" xfId="18391"/>
    <cellStyle name="20% - Accent6 10 3 2 3 3" xfId="18392"/>
    <cellStyle name="20% - Accent6 10 3 2 4" xfId="18393"/>
    <cellStyle name="20% - Accent6 10 3 2 4 2" xfId="18394"/>
    <cellStyle name="20% - Accent6 10 3 2 4 2 2" xfId="18395"/>
    <cellStyle name="20% - Accent6 10 3 2 4 3" xfId="18396"/>
    <cellStyle name="20% - Accent6 10 3 2 5" xfId="18397"/>
    <cellStyle name="20% - Accent6 10 3 2 5 2" xfId="18398"/>
    <cellStyle name="20% - Accent6 10 3 2 6" xfId="18399"/>
    <cellStyle name="20% - Accent6 10 3 3" xfId="18400"/>
    <cellStyle name="20% - Accent6 10 3 3 2" xfId="18401"/>
    <cellStyle name="20% - Accent6 10 3 3 2 2" xfId="18402"/>
    <cellStyle name="20% - Accent6 10 3 3 2 2 2" xfId="18403"/>
    <cellStyle name="20% - Accent6 10 3 3 2 3" xfId="18404"/>
    <cellStyle name="20% - Accent6 10 3 3 3" xfId="18405"/>
    <cellStyle name="20% - Accent6 10 3 3 3 2" xfId="18406"/>
    <cellStyle name="20% - Accent6 10 3 3 3 2 2" xfId="18407"/>
    <cellStyle name="20% - Accent6 10 3 3 3 3" xfId="18408"/>
    <cellStyle name="20% - Accent6 10 3 3 4" xfId="18409"/>
    <cellStyle name="20% - Accent6 10 3 3 4 2" xfId="18410"/>
    <cellStyle name="20% - Accent6 10 3 3 5" xfId="18411"/>
    <cellStyle name="20% - Accent6 10 3 4" xfId="18412"/>
    <cellStyle name="20% - Accent6 10 3 4 2" xfId="18413"/>
    <cellStyle name="20% - Accent6 10 3 4 2 2" xfId="18414"/>
    <cellStyle name="20% - Accent6 10 3 4 3" xfId="18415"/>
    <cellStyle name="20% - Accent6 10 3 5" xfId="18416"/>
    <cellStyle name="20% - Accent6 10 3 5 2" xfId="18417"/>
    <cellStyle name="20% - Accent6 10 3 5 2 2" xfId="18418"/>
    <cellStyle name="20% - Accent6 10 3 5 3" xfId="18419"/>
    <cellStyle name="20% - Accent6 10 3 6" xfId="18420"/>
    <cellStyle name="20% - Accent6 10 3 6 2" xfId="18421"/>
    <cellStyle name="20% - Accent6 10 3 6 2 2" xfId="18422"/>
    <cellStyle name="20% - Accent6 10 3 6 3" xfId="18423"/>
    <cellStyle name="20% - Accent6 10 3 7" xfId="18424"/>
    <cellStyle name="20% - Accent6 10 3 7 2" xfId="18425"/>
    <cellStyle name="20% - Accent6 10 3 8" xfId="18426"/>
    <cellStyle name="20% - Accent6 10 4" xfId="18427"/>
    <cellStyle name="20% - Accent6 10 4 2" xfId="18428"/>
    <cellStyle name="20% - Accent6 10 4 2 2" xfId="18429"/>
    <cellStyle name="20% - Accent6 10 4 2 2 2" xfId="18430"/>
    <cellStyle name="20% - Accent6 10 4 2 2 2 2" xfId="18431"/>
    <cellStyle name="20% - Accent6 10 4 2 2 3" xfId="18432"/>
    <cellStyle name="20% - Accent6 10 4 2 3" xfId="18433"/>
    <cellStyle name="20% - Accent6 10 4 2 3 2" xfId="18434"/>
    <cellStyle name="20% - Accent6 10 4 2 3 2 2" xfId="18435"/>
    <cellStyle name="20% - Accent6 10 4 2 3 3" xfId="18436"/>
    <cellStyle name="20% - Accent6 10 4 2 4" xfId="18437"/>
    <cellStyle name="20% - Accent6 10 4 2 4 2" xfId="18438"/>
    <cellStyle name="20% - Accent6 10 4 2 5" xfId="18439"/>
    <cellStyle name="20% - Accent6 10 4 3" xfId="18440"/>
    <cellStyle name="20% - Accent6 10 4 3 2" xfId="18441"/>
    <cellStyle name="20% - Accent6 10 4 3 2 2" xfId="18442"/>
    <cellStyle name="20% - Accent6 10 4 3 3" xfId="18443"/>
    <cellStyle name="20% - Accent6 10 4 4" xfId="18444"/>
    <cellStyle name="20% - Accent6 10 4 4 2" xfId="18445"/>
    <cellStyle name="20% - Accent6 10 4 4 2 2" xfId="18446"/>
    <cellStyle name="20% - Accent6 10 4 4 3" xfId="18447"/>
    <cellStyle name="20% - Accent6 10 4 5" xfId="18448"/>
    <cellStyle name="20% - Accent6 10 4 5 2" xfId="18449"/>
    <cellStyle name="20% - Accent6 10 4 6" xfId="18450"/>
    <cellStyle name="20% - Accent6 10 5" xfId="18451"/>
    <cellStyle name="20% - Accent6 10 5 2" xfId="18452"/>
    <cellStyle name="20% - Accent6 10 5 2 2" xfId="18453"/>
    <cellStyle name="20% - Accent6 10 5 2 2 2" xfId="18454"/>
    <cellStyle name="20% - Accent6 10 5 2 3" xfId="18455"/>
    <cellStyle name="20% - Accent6 10 5 3" xfId="18456"/>
    <cellStyle name="20% - Accent6 10 5 3 2" xfId="18457"/>
    <cellStyle name="20% - Accent6 10 5 3 2 2" xfId="18458"/>
    <cellStyle name="20% - Accent6 10 5 3 3" xfId="18459"/>
    <cellStyle name="20% - Accent6 10 5 4" xfId="18460"/>
    <cellStyle name="20% - Accent6 10 5 4 2" xfId="18461"/>
    <cellStyle name="20% - Accent6 10 5 5" xfId="18462"/>
    <cellStyle name="20% - Accent6 10 6" xfId="18463"/>
    <cellStyle name="20% - Accent6 10 6 2" xfId="18464"/>
    <cellStyle name="20% - Accent6 10 6 2 2" xfId="18465"/>
    <cellStyle name="20% - Accent6 10 6 3" xfId="18466"/>
    <cellStyle name="20% - Accent6 10 7" xfId="18467"/>
    <cellStyle name="20% - Accent6 10 7 2" xfId="18468"/>
    <cellStyle name="20% - Accent6 10 7 2 2" xfId="18469"/>
    <cellStyle name="20% - Accent6 10 7 3" xfId="18470"/>
    <cellStyle name="20% - Accent6 10 8" xfId="18471"/>
    <cellStyle name="20% - Accent6 10 8 2" xfId="18472"/>
    <cellStyle name="20% - Accent6 10 8 2 2" xfId="18473"/>
    <cellStyle name="20% - Accent6 10 8 3" xfId="18474"/>
    <cellStyle name="20% - Accent6 10 9" xfId="18475"/>
    <cellStyle name="20% - Accent6 10 9 2" xfId="18476"/>
    <cellStyle name="20% - Accent6 100" xfId="18477"/>
    <cellStyle name="20% - Accent6 101" xfId="18478"/>
    <cellStyle name="20% - Accent6 102" xfId="18479"/>
    <cellStyle name="20% - Accent6 103" xfId="18480"/>
    <cellStyle name="20% - Accent6 104" xfId="18481"/>
    <cellStyle name="20% - Accent6 105" xfId="18482"/>
    <cellStyle name="20% - Accent6 106" xfId="18483"/>
    <cellStyle name="20% - Accent6 107" xfId="18484"/>
    <cellStyle name="20% - Accent6 108" xfId="18485"/>
    <cellStyle name="20% - Accent6 109" xfId="18486"/>
    <cellStyle name="20% - Accent6 11" xfId="18487"/>
    <cellStyle name="20% - Accent6 11 10" xfId="18488"/>
    <cellStyle name="20% - Accent6 11 2" xfId="18489"/>
    <cellStyle name="20% - Accent6 11 2 2" xfId="18490"/>
    <cellStyle name="20% - Accent6 11 2 2 2" xfId="18491"/>
    <cellStyle name="20% - Accent6 11 2 2 2 2" xfId="18492"/>
    <cellStyle name="20% - Accent6 11 2 2 2 2 2" xfId="18493"/>
    <cellStyle name="20% - Accent6 11 2 2 2 2 2 2" xfId="18494"/>
    <cellStyle name="20% - Accent6 11 2 2 2 2 2 2 2" xfId="18495"/>
    <cellStyle name="20% - Accent6 11 2 2 2 2 2 3" xfId="18496"/>
    <cellStyle name="20% - Accent6 11 2 2 2 2 3" xfId="18497"/>
    <cellStyle name="20% - Accent6 11 2 2 2 2 3 2" xfId="18498"/>
    <cellStyle name="20% - Accent6 11 2 2 2 2 3 2 2" xfId="18499"/>
    <cellStyle name="20% - Accent6 11 2 2 2 2 3 3" xfId="18500"/>
    <cellStyle name="20% - Accent6 11 2 2 2 2 4" xfId="18501"/>
    <cellStyle name="20% - Accent6 11 2 2 2 2 4 2" xfId="18502"/>
    <cellStyle name="20% - Accent6 11 2 2 2 2 5" xfId="18503"/>
    <cellStyle name="20% - Accent6 11 2 2 2 3" xfId="18504"/>
    <cellStyle name="20% - Accent6 11 2 2 2 3 2" xfId="18505"/>
    <cellStyle name="20% - Accent6 11 2 2 2 3 2 2" xfId="18506"/>
    <cellStyle name="20% - Accent6 11 2 2 2 3 3" xfId="18507"/>
    <cellStyle name="20% - Accent6 11 2 2 2 4" xfId="18508"/>
    <cellStyle name="20% - Accent6 11 2 2 2 4 2" xfId="18509"/>
    <cellStyle name="20% - Accent6 11 2 2 2 4 2 2" xfId="18510"/>
    <cellStyle name="20% - Accent6 11 2 2 2 4 3" xfId="18511"/>
    <cellStyle name="20% - Accent6 11 2 2 2 5" xfId="18512"/>
    <cellStyle name="20% - Accent6 11 2 2 2 5 2" xfId="18513"/>
    <cellStyle name="20% - Accent6 11 2 2 2 6" xfId="18514"/>
    <cellStyle name="20% - Accent6 11 2 2 3" xfId="18515"/>
    <cellStyle name="20% - Accent6 11 2 2 3 2" xfId="18516"/>
    <cellStyle name="20% - Accent6 11 2 2 3 2 2" xfId="18517"/>
    <cellStyle name="20% - Accent6 11 2 2 3 2 2 2" xfId="18518"/>
    <cellStyle name="20% - Accent6 11 2 2 3 2 3" xfId="18519"/>
    <cellStyle name="20% - Accent6 11 2 2 3 3" xfId="18520"/>
    <cellStyle name="20% - Accent6 11 2 2 3 3 2" xfId="18521"/>
    <cellStyle name="20% - Accent6 11 2 2 3 3 2 2" xfId="18522"/>
    <cellStyle name="20% - Accent6 11 2 2 3 3 3" xfId="18523"/>
    <cellStyle name="20% - Accent6 11 2 2 3 4" xfId="18524"/>
    <cellStyle name="20% - Accent6 11 2 2 3 4 2" xfId="18525"/>
    <cellStyle name="20% - Accent6 11 2 2 3 5" xfId="18526"/>
    <cellStyle name="20% - Accent6 11 2 2 4" xfId="18527"/>
    <cellStyle name="20% - Accent6 11 2 2 4 2" xfId="18528"/>
    <cellStyle name="20% - Accent6 11 2 2 4 2 2" xfId="18529"/>
    <cellStyle name="20% - Accent6 11 2 2 4 3" xfId="18530"/>
    <cellStyle name="20% - Accent6 11 2 2 5" xfId="18531"/>
    <cellStyle name="20% - Accent6 11 2 2 5 2" xfId="18532"/>
    <cellStyle name="20% - Accent6 11 2 2 5 2 2" xfId="18533"/>
    <cellStyle name="20% - Accent6 11 2 2 5 3" xfId="18534"/>
    <cellStyle name="20% - Accent6 11 2 2 6" xfId="18535"/>
    <cellStyle name="20% - Accent6 11 2 2 6 2" xfId="18536"/>
    <cellStyle name="20% - Accent6 11 2 2 6 2 2" xfId="18537"/>
    <cellStyle name="20% - Accent6 11 2 2 6 3" xfId="18538"/>
    <cellStyle name="20% - Accent6 11 2 2 7" xfId="18539"/>
    <cellStyle name="20% - Accent6 11 2 2 7 2" xfId="18540"/>
    <cellStyle name="20% - Accent6 11 2 2 8" xfId="18541"/>
    <cellStyle name="20% - Accent6 11 2 3" xfId="18542"/>
    <cellStyle name="20% - Accent6 11 2 3 2" xfId="18543"/>
    <cellStyle name="20% - Accent6 11 2 3 2 2" xfId="18544"/>
    <cellStyle name="20% - Accent6 11 2 3 2 2 2" xfId="18545"/>
    <cellStyle name="20% - Accent6 11 2 3 2 2 2 2" xfId="18546"/>
    <cellStyle name="20% - Accent6 11 2 3 2 2 3" xfId="18547"/>
    <cellStyle name="20% - Accent6 11 2 3 2 3" xfId="18548"/>
    <cellStyle name="20% - Accent6 11 2 3 2 3 2" xfId="18549"/>
    <cellStyle name="20% - Accent6 11 2 3 2 3 2 2" xfId="18550"/>
    <cellStyle name="20% - Accent6 11 2 3 2 3 3" xfId="18551"/>
    <cellStyle name="20% - Accent6 11 2 3 2 4" xfId="18552"/>
    <cellStyle name="20% - Accent6 11 2 3 2 4 2" xfId="18553"/>
    <cellStyle name="20% - Accent6 11 2 3 2 5" xfId="18554"/>
    <cellStyle name="20% - Accent6 11 2 3 3" xfId="18555"/>
    <cellStyle name="20% - Accent6 11 2 3 3 2" xfId="18556"/>
    <cellStyle name="20% - Accent6 11 2 3 3 2 2" xfId="18557"/>
    <cellStyle name="20% - Accent6 11 2 3 3 3" xfId="18558"/>
    <cellStyle name="20% - Accent6 11 2 3 4" xfId="18559"/>
    <cellStyle name="20% - Accent6 11 2 3 4 2" xfId="18560"/>
    <cellStyle name="20% - Accent6 11 2 3 4 2 2" xfId="18561"/>
    <cellStyle name="20% - Accent6 11 2 3 4 3" xfId="18562"/>
    <cellStyle name="20% - Accent6 11 2 3 5" xfId="18563"/>
    <cellStyle name="20% - Accent6 11 2 3 5 2" xfId="18564"/>
    <cellStyle name="20% - Accent6 11 2 3 6" xfId="18565"/>
    <cellStyle name="20% - Accent6 11 2 4" xfId="18566"/>
    <cellStyle name="20% - Accent6 11 2 4 2" xfId="18567"/>
    <cellStyle name="20% - Accent6 11 2 4 2 2" xfId="18568"/>
    <cellStyle name="20% - Accent6 11 2 4 2 2 2" xfId="18569"/>
    <cellStyle name="20% - Accent6 11 2 4 2 3" xfId="18570"/>
    <cellStyle name="20% - Accent6 11 2 4 3" xfId="18571"/>
    <cellStyle name="20% - Accent6 11 2 4 3 2" xfId="18572"/>
    <cellStyle name="20% - Accent6 11 2 4 3 2 2" xfId="18573"/>
    <cellStyle name="20% - Accent6 11 2 4 3 3" xfId="18574"/>
    <cellStyle name="20% - Accent6 11 2 4 4" xfId="18575"/>
    <cellStyle name="20% - Accent6 11 2 4 4 2" xfId="18576"/>
    <cellStyle name="20% - Accent6 11 2 4 5" xfId="18577"/>
    <cellStyle name="20% - Accent6 11 2 5" xfId="18578"/>
    <cellStyle name="20% - Accent6 11 2 5 2" xfId="18579"/>
    <cellStyle name="20% - Accent6 11 2 5 2 2" xfId="18580"/>
    <cellStyle name="20% - Accent6 11 2 5 3" xfId="18581"/>
    <cellStyle name="20% - Accent6 11 2 6" xfId="18582"/>
    <cellStyle name="20% - Accent6 11 2 6 2" xfId="18583"/>
    <cellStyle name="20% - Accent6 11 2 6 2 2" xfId="18584"/>
    <cellStyle name="20% - Accent6 11 2 6 3" xfId="18585"/>
    <cellStyle name="20% - Accent6 11 2 7" xfId="18586"/>
    <cellStyle name="20% - Accent6 11 2 7 2" xfId="18587"/>
    <cellStyle name="20% - Accent6 11 2 7 2 2" xfId="18588"/>
    <cellStyle name="20% - Accent6 11 2 7 3" xfId="18589"/>
    <cellStyle name="20% - Accent6 11 2 8" xfId="18590"/>
    <cellStyle name="20% - Accent6 11 2 8 2" xfId="18591"/>
    <cellStyle name="20% - Accent6 11 2 9" xfId="18592"/>
    <cellStyle name="20% - Accent6 11 3" xfId="18593"/>
    <cellStyle name="20% - Accent6 11 3 2" xfId="18594"/>
    <cellStyle name="20% - Accent6 11 3 2 2" xfId="18595"/>
    <cellStyle name="20% - Accent6 11 3 2 2 2" xfId="18596"/>
    <cellStyle name="20% - Accent6 11 3 2 2 2 2" xfId="18597"/>
    <cellStyle name="20% - Accent6 11 3 2 2 2 2 2" xfId="18598"/>
    <cellStyle name="20% - Accent6 11 3 2 2 2 3" xfId="18599"/>
    <cellStyle name="20% - Accent6 11 3 2 2 3" xfId="18600"/>
    <cellStyle name="20% - Accent6 11 3 2 2 3 2" xfId="18601"/>
    <cellStyle name="20% - Accent6 11 3 2 2 3 2 2" xfId="18602"/>
    <cellStyle name="20% - Accent6 11 3 2 2 3 3" xfId="18603"/>
    <cellStyle name="20% - Accent6 11 3 2 2 4" xfId="18604"/>
    <cellStyle name="20% - Accent6 11 3 2 2 4 2" xfId="18605"/>
    <cellStyle name="20% - Accent6 11 3 2 2 5" xfId="18606"/>
    <cellStyle name="20% - Accent6 11 3 2 3" xfId="18607"/>
    <cellStyle name="20% - Accent6 11 3 2 3 2" xfId="18608"/>
    <cellStyle name="20% - Accent6 11 3 2 3 2 2" xfId="18609"/>
    <cellStyle name="20% - Accent6 11 3 2 3 3" xfId="18610"/>
    <cellStyle name="20% - Accent6 11 3 2 4" xfId="18611"/>
    <cellStyle name="20% - Accent6 11 3 2 4 2" xfId="18612"/>
    <cellStyle name="20% - Accent6 11 3 2 4 2 2" xfId="18613"/>
    <cellStyle name="20% - Accent6 11 3 2 4 3" xfId="18614"/>
    <cellStyle name="20% - Accent6 11 3 2 5" xfId="18615"/>
    <cellStyle name="20% - Accent6 11 3 2 5 2" xfId="18616"/>
    <cellStyle name="20% - Accent6 11 3 2 6" xfId="18617"/>
    <cellStyle name="20% - Accent6 11 3 3" xfId="18618"/>
    <cellStyle name="20% - Accent6 11 3 3 2" xfId="18619"/>
    <cellStyle name="20% - Accent6 11 3 3 2 2" xfId="18620"/>
    <cellStyle name="20% - Accent6 11 3 3 2 2 2" xfId="18621"/>
    <cellStyle name="20% - Accent6 11 3 3 2 3" xfId="18622"/>
    <cellStyle name="20% - Accent6 11 3 3 3" xfId="18623"/>
    <cellStyle name="20% - Accent6 11 3 3 3 2" xfId="18624"/>
    <cellStyle name="20% - Accent6 11 3 3 3 2 2" xfId="18625"/>
    <cellStyle name="20% - Accent6 11 3 3 3 3" xfId="18626"/>
    <cellStyle name="20% - Accent6 11 3 3 4" xfId="18627"/>
    <cellStyle name="20% - Accent6 11 3 3 4 2" xfId="18628"/>
    <cellStyle name="20% - Accent6 11 3 3 5" xfId="18629"/>
    <cellStyle name="20% - Accent6 11 3 4" xfId="18630"/>
    <cellStyle name="20% - Accent6 11 3 4 2" xfId="18631"/>
    <cellStyle name="20% - Accent6 11 3 4 2 2" xfId="18632"/>
    <cellStyle name="20% - Accent6 11 3 4 3" xfId="18633"/>
    <cellStyle name="20% - Accent6 11 3 5" xfId="18634"/>
    <cellStyle name="20% - Accent6 11 3 5 2" xfId="18635"/>
    <cellStyle name="20% - Accent6 11 3 5 2 2" xfId="18636"/>
    <cellStyle name="20% - Accent6 11 3 5 3" xfId="18637"/>
    <cellStyle name="20% - Accent6 11 3 6" xfId="18638"/>
    <cellStyle name="20% - Accent6 11 3 6 2" xfId="18639"/>
    <cellStyle name="20% - Accent6 11 3 6 2 2" xfId="18640"/>
    <cellStyle name="20% - Accent6 11 3 6 3" xfId="18641"/>
    <cellStyle name="20% - Accent6 11 3 7" xfId="18642"/>
    <cellStyle name="20% - Accent6 11 3 7 2" xfId="18643"/>
    <cellStyle name="20% - Accent6 11 3 8" xfId="18644"/>
    <cellStyle name="20% - Accent6 11 4" xfId="18645"/>
    <cellStyle name="20% - Accent6 11 4 2" xfId="18646"/>
    <cellStyle name="20% - Accent6 11 4 2 2" xfId="18647"/>
    <cellStyle name="20% - Accent6 11 4 2 2 2" xfId="18648"/>
    <cellStyle name="20% - Accent6 11 4 2 2 2 2" xfId="18649"/>
    <cellStyle name="20% - Accent6 11 4 2 2 3" xfId="18650"/>
    <cellStyle name="20% - Accent6 11 4 2 3" xfId="18651"/>
    <cellStyle name="20% - Accent6 11 4 2 3 2" xfId="18652"/>
    <cellStyle name="20% - Accent6 11 4 2 3 2 2" xfId="18653"/>
    <cellStyle name="20% - Accent6 11 4 2 3 3" xfId="18654"/>
    <cellStyle name="20% - Accent6 11 4 2 4" xfId="18655"/>
    <cellStyle name="20% - Accent6 11 4 2 4 2" xfId="18656"/>
    <cellStyle name="20% - Accent6 11 4 2 5" xfId="18657"/>
    <cellStyle name="20% - Accent6 11 4 3" xfId="18658"/>
    <cellStyle name="20% - Accent6 11 4 3 2" xfId="18659"/>
    <cellStyle name="20% - Accent6 11 4 3 2 2" xfId="18660"/>
    <cellStyle name="20% - Accent6 11 4 3 3" xfId="18661"/>
    <cellStyle name="20% - Accent6 11 4 4" xfId="18662"/>
    <cellStyle name="20% - Accent6 11 4 4 2" xfId="18663"/>
    <cellStyle name="20% - Accent6 11 4 4 2 2" xfId="18664"/>
    <cellStyle name="20% - Accent6 11 4 4 3" xfId="18665"/>
    <cellStyle name="20% - Accent6 11 4 5" xfId="18666"/>
    <cellStyle name="20% - Accent6 11 4 5 2" xfId="18667"/>
    <cellStyle name="20% - Accent6 11 4 6" xfId="18668"/>
    <cellStyle name="20% - Accent6 11 5" xfId="18669"/>
    <cellStyle name="20% - Accent6 11 5 2" xfId="18670"/>
    <cellStyle name="20% - Accent6 11 5 2 2" xfId="18671"/>
    <cellStyle name="20% - Accent6 11 5 2 2 2" xfId="18672"/>
    <cellStyle name="20% - Accent6 11 5 2 3" xfId="18673"/>
    <cellStyle name="20% - Accent6 11 5 3" xfId="18674"/>
    <cellStyle name="20% - Accent6 11 5 3 2" xfId="18675"/>
    <cellStyle name="20% - Accent6 11 5 3 2 2" xfId="18676"/>
    <cellStyle name="20% - Accent6 11 5 3 3" xfId="18677"/>
    <cellStyle name="20% - Accent6 11 5 4" xfId="18678"/>
    <cellStyle name="20% - Accent6 11 5 4 2" xfId="18679"/>
    <cellStyle name="20% - Accent6 11 5 5" xfId="18680"/>
    <cellStyle name="20% - Accent6 11 6" xfId="18681"/>
    <cellStyle name="20% - Accent6 11 6 2" xfId="18682"/>
    <cellStyle name="20% - Accent6 11 6 2 2" xfId="18683"/>
    <cellStyle name="20% - Accent6 11 6 3" xfId="18684"/>
    <cellStyle name="20% - Accent6 11 7" xfId="18685"/>
    <cellStyle name="20% - Accent6 11 7 2" xfId="18686"/>
    <cellStyle name="20% - Accent6 11 7 2 2" xfId="18687"/>
    <cellStyle name="20% - Accent6 11 7 3" xfId="18688"/>
    <cellStyle name="20% - Accent6 11 8" xfId="18689"/>
    <cellStyle name="20% - Accent6 11 8 2" xfId="18690"/>
    <cellStyle name="20% - Accent6 11 8 2 2" xfId="18691"/>
    <cellStyle name="20% - Accent6 11 8 3" xfId="18692"/>
    <cellStyle name="20% - Accent6 11 9" xfId="18693"/>
    <cellStyle name="20% - Accent6 11 9 2" xfId="18694"/>
    <cellStyle name="20% - Accent6 110" xfId="18695"/>
    <cellStyle name="20% - Accent6 111" xfId="18696"/>
    <cellStyle name="20% - Accent6 112" xfId="18697"/>
    <cellStyle name="20% - Accent6 113" xfId="18698"/>
    <cellStyle name="20% - Accent6 114" xfId="18699"/>
    <cellStyle name="20% - Accent6 115" xfId="18700"/>
    <cellStyle name="20% - Accent6 116" xfId="18701"/>
    <cellStyle name="20% - Accent6 117" xfId="18702"/>
    <cellStyle name="20% - Accent6 118" xfId="18703"/>
    <cellStyle name="20% - Accent6 119" xfId="18704"/>
    <cellStyle name="20% - Accent6 12" xfId="18705"/>
    <cellStyle name="20% - Accent6 12 10" xfId="18706"/>
    <cellStyle name="20% - Accent6 12 2" xfId="18707"/>
    <cellStyle name="20% - Accent6 12 2 2" xfId="18708"/>
    <cellStyle name="20% - Accent6 12 2 2 2" xfId="18709"/>
    <cellStyle name="20% - Accent6 12 2 2 2 2" xfId="18710"/>
    <cellStyle name="20% - Accent6 12 2 2 2 2 2" xfId="18711"/>
    <cellStyle name="20% - Accent6 12 2 2 2 2 2 2" xfId="18712"/>
    <cellStyle name="20% - Accent6 12 2 2 2 2 2 2 2" xfId="18713"/>
    <cellStyle name="20% - Accent6 12 2 2 2 2 2 3" xfId="18714"/>
    <cellStyle name="20% - Accent6 12 2 2 2 2 3" xfId="18715"/>
    <cellStyle name="20% - Accent6 12 2 2 2 2 3 2" xfId="18716"/>
    <cellStyle name="20% - Accent6 12 2 2 2 2 3 2 2" xfId="18717"/>
    <cellStyle name="20% - Accent6 12 2 2 2 2 3 3" xfId="18718"/>
    <cellStyle name="20% - Accent6 12 2 2 2 2 4" xfId="18719"/>
    <cellStyle name="20% - Accent6 12 2 2 2 2 4 2" xfId="18720"/>
    <cellStyle name="20% - Accent6 12 2 2 2 2 5" xfId="18721"/>
    <cellStyle name="20% - Accent6 12 2 2 2 3" xfId="18722"/>
    <cellStyle name="20% - Accent6 12 2 2 2 3 2" xfId="18723"/>
    <cellStyle name="20% - Accent6 12 2 2 2 3 2 2" xfId="18724"/>
    <cellStyle name="20% - Accent6 12 2 2 2 3 3" xfId="18725"/>
    <cellStyle name="20% - Accent6 12 2 2 2 4" xfId="18726"/>
    <cellStyle name="20% - Accent6 12 2 2 2 4 2" xfId="18727"/>
    <cellStyle name="20% - Accent6 12 2 2 2 4 2 2" xfId="18728"/>
    <cellStyle name="20% - Accent6 12 2 2 2 4 3" xfId="18729"/>
    <cellStyle name="20% - Accent6 12 2 2 2 5" xfId="18730"/>
    <cellStyle name="20% - Accent6 12 2 2 2 5 2" xfId="18731"/>
    <cellStyle name="20% - Accent6 12 2 2 2 6" xfId="18732"/>
    <cellStyle name="20% - Accent6 12 2 2 3" xfId="18733"/>
    <cellStyle name="20% - Accent6 12 2 2 3 2" xfId="18734"/>
    <cellStyle name="20% - Accent6 12 2 2 3 2 2" xfId="18735"/>
    <cellStyle name="20% - Accent6 12 2 2 3 2 2 2" xfId="18736"/>
    <cellStyle name="20% - Accent6 12 2 2 3 2 3" xfId="18737"/>
    <cellStyle name="20% - Accent6 12 2 2 3 3" xfId="18738"/>
    <cellStyle name="20% - Accent6 12 2 2 3 3 2" xfId="18739"/>
    <cellStyle name="20% - Accent6 12 2 2 3 3 2 2" xfId="18740"/>
    <cellStyle name="20% - Accent6 12 2 2 3 3 3" xfId="18741"/>
    <cellStyle name="20% - Accent6 12 2 2 3 4" xfId="18742"/>
    <cellStyle name="20% - Accent6 12 2 2 3 4 2" xfId="18743"/>
    <cellStyle name="20% - Accent6 12 2 2 3 5" xfId="18744"/>
    <cellStyle name="20% - Accent6 12 2 2 4" xfId="18745"/>
    <cellStyle name="20% - Accent6 12 2 2 4 2" xfId="18746"/>
    <cellStyle name="20% - Accent6 12 2 2 4 2 2" xfId="18747"/>
    <cellStyle name="20% - Accent6 12 2 2 4 3" xfId="18748"/>
    <cellStyle name="20% - Accent6 12 2 2 5" xfId="18749"/>
    <cellStyle name="20% - Accent6 12 2 2 5 2" xfId="18750"/>
    <cellStyle name="20% - Accent6 12 2 2 5 2 2" xfId="18751"/>
    <cellStyle name="20% - Accent6 12 2 2 5 3" xfId="18752"/>
    <cellStyle name="20% - Accent6 12 2 2 6" xfId="18753"/>
    <cellStyle name="20% - Accent6 12 2 2 6 2" xfId="18754"/>
    <cellStyle name="20% - Accent6 12 2 2 6 2 2" xfId="18755"/>
    <cellStyle name="20% - Accent6 12 2 2 6 3" xfId="18756"/>
    <cellStyle name="20% - Accent6 12 2 2 7" xfId="18757"/>
    <cellStyle name="20% - Accent6 12 2 2 7 2" xfId="18758"/>
    <cellStyle name="20% - Accent6 12 2 2 8" xfId="18759"/>
    <cellStyle name="20% - Accent6 12 2 3" xfId="18760"/>
    <cellStyle name="20% - Accent6 12 2 3 2" xfId="18761"/>
    <cellStyle name="20% - Accent6 12 2 3 2 2" xfId="18762"/>
    <cellStyle name="20% - Accent6 12 2 3 2 2 2" xfId="18763"/>
    <cellStyle name="20% - Accent6 12 2 3 2 2 2 2" xfId="18764"/>
    <cellStyle name="20% - Accent6 12 2 3 2 2 3" xfId="18765"/>
    <cellStyle name="20% - Accent6 12 2 3 2 3" xfId="18766"/>
    <cellStyle name="20% - Accent6 12 2 3 2 3 2" xfId="18767"/>
    <cellStyle name="20% - Accent6 12 2 3 2 3 2 2" xfId="18768"/>
    <cellStyle name="20% - Accent6 12 2 3 2 3 3" xfId="18769"/>
    <cellStyle name="20% - Accent6 12 2 3 2 4" xfId="18770"/>
    <cellStyle name="20% - Accent6 12 2 3 2 4 2" xfId="18771"/>
    <cellStyle name="20% - Accent6 12 2 3 2 5" xfId="18772"/>
    <cellStyle name="20% - Accent6 12 2 3 3" xfId="18773"/>
    <cellStyle name="20% - Accent6 12 2 3 3 2" xfId="18774"/>
    <cellStyle name="20% - Accent6 12 2 3 3 2 2" xfId="18775"/>
    <cellStyle name="20% - Accent6 12 2 3 3 3" xfId="18776"/>
    <cellStyle name="20% - Accent6 12 2 3 4" xfId="18777"/>
    <cellStyle name="20% - Accent6 12 2 3 4 2" xfId="18778"/>
    <cellStyle name="20% - Accent6 12 2 3 4 2 2" xfId="18779"/>
    <cellStyle name="20% - Accent6 12 2 3 4 3" xfId="18780"/>
    <cellStyle name="20% - Accent6 12 2 3 5" xfId="18781"/>
    <cellStyle name="20% - Accent6 12 2 3 5 2" xfId="18782"/>
    <cellStyle name="20% - Accent6 12 2 3 6" xfId="18783"/>
    <cellStyle name="20% - Accent6 12 2 4" xfId="18784"/>
    <cellStyle name="20% - Accent6 12 2 4 2" xfId="18785"/>
    <cellStyle name="20% - Accent6 12 2 4 2 2" xfId="18786"/>
    <cellStyle name="20% - Accent6 12 2 4 2 2 2" xfId="18787"/>
    <cellStyle name="20% - Accent6 12 2 4 2 3" xfId="18788"/>
    <cellStyle name="20% - Accent6 12 2 4 3" xfId="18789"/>
    <cellStyle name="20% - Accent6 12 2 4 3 2" xfId="18790"/>
    <cellStyle name="20% - Accent6 12 2 4 3 2 2" xfId="18791"/>
    <cellStyle name="20% - Accent6 12 2 4 3 3" xfId="18792"/>
    <cellStyle name="20% - Accent6 12 2 4 4" xfId="18793"/>
    <cellStyle name="20% - Accent6 12 2 4 4 2" xfId="18794"/>
    <cellStyle name="20% - Accent6 12 2 4 5" xfId="18795"/>
    <cellStyle name="20% - Accent6 12 2 5" xfId="18796"/>
    <cellStyle name="20% - Accent6 12 2 5 2" xfId="18797"/>
    <cellStyle name="20% - Accent6 12 2 5 2 2" xfId="18798"/>
    <cellStyle name="20% - Accent6 12 2 5 3" xfId="18799"/>
    <cellStyle name="20% - Accent6 12 2 6" xfId="18800"/>
    <cellStyle name="20% - Accent6 12 2 6 2" xfId="18801"/>
    <cellStyle name="20% - Accent6 12 2 6 2 2" xfId="18802"/>
    <cellStyle name="20% - Accent6 12 2 6 3" xfId="18803"/>
    <cellStyle name="20% - Accent6 12 2 7" xfId="18804"/>
    <cellStyle name="20% - Accent6 12 2 7 2" xfId="18805"/>
    <cellStyle name="20% - Accent6 12 2 7 2 2" xfId="18806"/>
    <cellStyle name="20% - Accent6 12 2 7 3" xfId="18807"/>
    <cellStyle name="20% - Accent6 12 2 8" xfId="18808"/>
    <cellStyle name="20% - Accent6 12 2 8 2" xfId="18809"/>
    <cellStyle name="20% - Accent6 12 2 9" xfId="18810"/>
    <cellStyle name="20% - Accent6 12 3" xfId="18811"/>
    <cellStyle name="20% - Accent6 12 3 2" xfId="18812"/>
    <cellStyle name="20% - Accent6 12 3 2 2" xfId="18813"/>
    <cellStyle name="20% - Accent6 12 3 2 2 2" xfId="18814"/>
    <cellStyle name="20% - Accent6 12 3 2 2 2 2" xfId="18815"/>
    <cellStyle name="20% - Accent6 12 3 2 2 2 2 2" xfId="18816"/>
    <cellStyle name="20% - Accent6 12 3 2 2 2 3" xfId="18817"/>
    <cellStyle name="20% - Accent6 12 3 2 2 3" xfId="18818"/>
    <cellStyle name="20% - Accent6 12 3 2 2 3 2" xfId="18819"/>
    <cellStyle name="20% - Accent6 12 3 2 2 3 2 2" xfId="18820"/>
    <cellStyle name="20% - Accent6 12 3 2 2 3 3" xfId="18821"/>
    <cellStyle name="20% - Accent6 12 3 2 2 4" xfId="18822"/>
    <cellStyle name="20% - Accent6 12 3 2 2 4 2" xfId="18823"/>
    <cellStyle name="20% - Accent6 12 3 2 2 5" xfId="18824"/>
    <cellStyle name="20% - Accent6 12 3 2 3" xfId="18825"/>
    <cellStyle name="20% - Accent6 12 3 2 3 2" xfId="18826"/>
    <cellStyle name="20% - Accent6 12 3 2 3 2 2" xfId="18827"/>
    <cellStyle name="20% - Accent6 12 3 2 3 3" xfId="18828"/>
    <cellStyle name="20% - Accent6 12 3 2 4" xfId="18829"/>
    <cellStyle name="20% - Accent6 12 3 2 4 2" xfId="18830"/>
    <cellStyle name="20% - Accent6 12 3 2 4 2 2" xfId="18831"/>
    <cellStyle name="20% - Accent6 12 3 2 4 3" xfId="18832"/>
    <cellStyle name="20% - Accent6 12 3 2 5" xfId="18833"/>
    <cellStyle name="20% - Accent6 12 3 2 5 2" xfId="18834"/>
    <cellStyle name="20% - Accent6 12 3 2 6" xfId="18835"/>
    <cellStyle name="20% - Accent6 12 3 3" xfId="18836"/>
    <cellStyle name="20% - Accent6 12 3 3 2" xfId="18837"/>
    <cellStyle name="20% - Accent6 12 3 3 2 2" xfId="18838"/>
    <cellStyle name="20% - Accent6 12 3 3 2 2 2" xfId="18839"/>
    <cellStyle name="20% - Accent6 12 3 3 2 3" xfId="18840"/>
    <cellStyle name="20% - Accent6 12 3 3 3" xfId="18841"/>
    <cellStyle name="20% - Accent6 12 3 3 3 2" xfId="18842"/>
    <cellStyle name="20% - Accent6 12 3 3 3 2 2" xfId="18843"/>
    <cellStyle name="20% - Accent6 12 3 3 3 3" xfId="18844"/>
    <cellStyle name="20% - Accent6 12 3 3 4" xfId="18845"/>
    <cellStyle name="20% - Accent6 12 3 3 4 2" xfId="18846"/>
    <cellStyle name="20% - Accent6 12 3 3 5" xfId="18847"/>
    <cellStyle name="20% - Accent6 12 3 4" xfId="18848"/>
    <cellStyle name="20% - Accent6 12 3 4 2" xfId="18849"/>
    <cellStyle name="20% - Accent6 12 3 4 2 2" xfId="18850"/>
    <cellStyle name="20% - Accent6 12 3 4 3" xfId="18851"/>
    <cellStyle name="20% - Accent6 12 3 5" xfId="18852"/>
    <cellStyle name="20% - Accent6 12 3 5 2" xfId="18853"/>
    <cellStyle name="20% - Accent6 12 3 5 2 2" xfId="18854"/>
    <cellStyle name="20% - Accent6 12 3 5 3" xfId="18855"/>
    <cellStyle name="20% - Accent6 12 3 6" xfId="18856"/>
    <cellStyle name="20% - Accent6 12 3 6 2" xfId="18857"/>
    <cellStyle name="20% - Accent6 12 3 6 2 2" xfId="18858"/>
    <cellStyle name="20% - Accent6 12 3 6 3" xfId="18859"/>
    <cellStyle name="20% - Accent6 12 3 7" xfId="18860"/>
    <cellStyle name="20% - Accent6 12 3 7 2" xfId="18861"/>
    <cellStyle name="20% - Accent6 12 3 8" xfId="18862"/>
    <cellStyle name="20% - Accent6 12 4" xfId="18863"/>
    <cellStyle name="20% - Accent6 12 4 2" xfId="18864"/>
    <cellStyle name="20% - Accent6 12 4 2 2" xfId="18865"/>
    <cellStyle name="20% - Accent6 12 4 2 2 2" xfId="18866"/>
    <cellStyle name="20% - Accent6 12 4 2 2 2 2" xfId="18867"/>
    <cellStyle name="20% - Accent6 12 4 2 2 3" xfId="18868"/>
    <cellStyle name="20% - Accent6 12 4 2 3" xfId="18869"/>
    <cellStyle name="20% - Accent6 12 4 2 3 2" xfId="18870"/>
    <cellStyle name="20% - Accent6 12 4 2 3 2 2" xfId="18871"/>
    <cellStyle name="20% - Accent6 12 4 2 3 3" xfId="18872"/>
    <cellStyle name="20% - Accent6 12 4 2 4" xfId="18873"/>
    <cellStyle name="20% - Accent6 12 4 2 4 2" xfId="18874"/>
    <cellStyle name="20% - Accent6 12 4 2 5" xfId="18875"/>
    <cellStyle name="20% - Accent6 12 4 3" xfId="18876"/>
    <cellStyle name="20% - Accent6 12 4 3 2" xfId="18877"/>
    <cellStyle name="20% - Accent6 12 4 3 2 2" xfId="18878"/>
    <cellStyle name="20% - Accent6 12 4 3 3" xfId="18879"/>
    <cellStyle name="20% - Accent6 12 4 4" xfId="18880"/>
    <cellStyle name="20% - Accent6 12 4 4 2" xfId="18881"/>
    <cellStyle name="20% - Accent6 12 4 4 2 2" xfId="18882"/>
    <cellStyle name="20% - Accent6 12 4 4 3" xfId="18883"/>
    <cellStyle name="20% - Accent6 12 4 5" xfId="18884"/>
    <cellStyle name="20% - Accent6 12 4 5 2" xfId="18885"/>
    <cellStyle name="20% - Accent6 12 4 6" xfId="18886"/>
    <cellStyle name="20% - Accent6 12 5" xfId="18887"/>
    <cellStyle name="20% - Accent6 12 5 2" xfId="18888"/>
    <cellStyle name="20% - Accent6 12 5 2 2" xfId="18889"/>
    <cellStyle name="20% - Accent6 12 5 2 2 2" xfId="18890"/>
    <cellStyle name="20% - Accent6 12 5 2 3" xfId="18891"/>
    <cellStyle name="20% - Accent6 12 5 3" xfId="18892"/>
    <cellStyle name="20% - Accent6 12 5 3 2" xfId="18893"/>
    <cellStyle name="20% - Accent6 12 5 3 2 2" xfId="18894"/>
    <cellStyle name="20% - Accent6 12 5 3 3" xfId="18895"/>
    <cellStyle name="20% - Accent6 12 5 4" xfId="18896"/>
    <cellStyle name="20% - Accent6 12 5 4 2" xfId="18897"/>
    <cellStyle name="20% - Accent6 12 5 5" xfId="18898"/>
    <cellStyle name="20% - Accent6 12 6" xfId="18899"/>
    <cellStyle name="20% - Accent6 12 6 2" xfId="18900"/>
    <cellStyle name="20% - Accent6 12 6 2 2" xfId="18901"/>
    <cellStyle name="20% - Accent6 12 6 3" xfId="18902"/>
    <cellStyle name="20% - Accent6 12 7" xfId="18903"/>
    <cellStyle name="20% - Accent6 12 7 2" xfId="18904"/>
    <cellStyle name="20% - Accent6 12 7 2 2" xfId="18905"/>
    <cellStyle name="20% - Accent6 12 7 3" xfId="18906"/>
    <cellStyle name="20% - Accent6 12 8" xfId="18907"/>
    <cellStyle name="20% - Accent6 12 8 2" xfId="18908"/>
    <cellStyle name="20% - Accent6 12 8 2 2" xfId="18909"/>
    <cellStyle name="20% - Accent6 12 8 3" xfId="18910"/>
    <cellStyle name="20% - Accent6 12 9" xfId="18911"/>
    <cellStyle name="20% - Accent6 12 9 2" xfId="18912"/>
    <cellStyle name="20% - Accent6 120" xfId="18913"/>
    <cellStyle name="20% - Accent6 121" xfId="18914"/>
    <cellStyle name="20% - Accent6 122" xfId="18915"/>
    <cellStyle name="20% - Accent6 123" xfId="18916"/>
    <cellStyle name="20% - Accent6 124" xfId="18917"/>
    <cellStyle name="20% - Accent6 125" xfId="18918"/>
    <cellStyle name="20% - Accent6 126" xfId="18919"/>
    <cellStyle name="20% - Accent6 127" xfId="18920"/>
    <cellStyle name="20% - Accent6 128" xfId="18921"/>
    <cellStyle name="20% - Accent6 129" xfId="18922"/>
    <cellStyle name="20% - Accent6 13" xfId="18923"/>
    <cellStyle name="20% - Accent6 13 10" xfId="18924"/>
    <cellStyle name="20% - Accent6 13 2" xfId="18925"/>
    <cellStyle name="20% - Accent6 13 2 2" xfId="18926"/>
    <cellStyle name="20% - Accent6 13 2 2 2" xfId="18927"/>
    <cellStyle name="20% - Accent6 13 2 2 2 2" xfId="18928"/>
    <cellStyle name="20% - Accent6 13 2 2 2 2 2" xfId="18929"/>
    <cellStyle name="20% - Accent6 13 2 2 2 2 2 2" xfId="18930"/>
    <cellStyle name="20% - Accent6 13 2 2 2 2 2 2 2" xfId="18931"/>
    <cellStyle name="20% - Accent6 13 2 2 2 2 2 3" xfId="18932"/>
    <cellStyle name="20% - Accent6 13 2 2 2 2 3" xfId="18933"/>
    <cellStyle name="20% - Accent6 13 2 2 2 2 3 2" xfId="18934"/>
    <cellStyle name="20% - Accent6 13 2 2 2 2 3 2 2" xfId="18935"/>
    <cellStyle name="20% - Accent6 13 2 2 2 2 3 3" xfId="18936"/>
    <cellStyle name="20% - Accent6 13 2 2 2 2 4" xfId="18937"/>
    <cellStyle name="20% - Accent6 13 2 2 2 2 4 2" xfId="18938"/>
    <cellStyle name="20% - Accent6 13 2 2 2 2 5" xfId="18939"/>
    <cellStyle name="20% - Accent6 13 2 2 2 3" xfId="18940"/>
    <cellStyle name="20% - Accent6 13 2 2 2 3 2" xfId="18941"/>
    <cellStyle name="20% - Accent6 13 2 2 2 3 2 2" xfId="18942"/>
    <cellStyle name="20% - Accent6 13 2 2 2 3 3" xfId="18943"/>
    <cellStyle name="20% - Accent6 13 2 2 2 4" xfId="18944"/>
    <cellStyle name="20% - Accent6 13 2 2 2 4 2" xfId="18945"/>
    <cellStyle name="20% - Accent6 13 2 2 2 4 2 2" xfId="18946"/>
    <cellStyle name="20% - Accent6 13 2 2 2 4 3" xfId="18947"/>
    <cellStyle name="20% - Accent6 13 2 2 2 5" xfId="18948"/>
    <cellStyle name="20% - Accent6 13 2 2 2 5 2" xfId="18949"/>
    <cellStyle name="20% - Accent6 13 2 2 2 6" xfId="18950"/>
    <cellStyle name="20% - Accent6 13 2 2 3" xfId="18951"/>
    <cellStyle name="20% - Accent6 13 2 2 3 2" xfId="18952"/>
    <cellStyle name="20% - Accent6 13 2 2 3 2 2" xfId="18953"/>
    <cellStyle name="20% - Accent6 13 2 2 3 2 2 2" xfId="18954"/>
    <cellStyle name="20% - Accent6 13 2 2 3 2 3" xfId="18955"/>
    <cellStyle name="20% - Accent6 13 2 2 3 3" xfId="18956"/>
    <cellStyle name="20% - Accent6 13 2 2 3 3 2" xfId="18957"/>
    <cellStyle name="20% - Accent6 13 2 2 3 3 2 2" xfId="18958"/>
    <cellStyle name="20% - Accent6 13 2 2 3 3 3" xfId="18959"/>
    <cellStyle name="20% - Accent6 13 2 2 3 4" xfId="18960"/>
    <cellStyle name="20% - Accent6 13 2 2 3 4 2" xfId="18961"/>
    <cellStyle name="20% - Accent6 13 2 2 3 5" xfId="18962"/>
    <cellStyle name="20% - Accent6 13 2 2 4" xfId="18963"/>
    <cellStyle name="20% - Accent6 13 2 2 4 2" xfId="18964"/>
    <cellStyle name="20% - Accent6 13 2 2 4 2 2" xfId="18965"/>
    <cellStyle name="20% - Accent6 13 2 2 4 3" xfId="18966"/>
    <cellStyle name="20% - Accent6 13 2 2 5" xfId="18967"/>
    <cellStyle name="20% - Accent6 13 2 2 5 2" xfId="18968"/>
    <cellStyle name="20% - Accent6 13 2 2 5 2 2" xfId="18969"/>
    <cellStyle name="20% - Accent6 13 2 2 5 3" xfId="18970"/>
    <cellStyle name="20% - Accent6 13 2 2 6" xfId="18971"/>
    <cellStyle name="20% - Accent6 13 2 2 6 2" xfId="18972"/>
    <cellStyle name="20% - Accent6 13 2 2 6 2 2" xfId="18973"/>
    <cellStyle name="20% - Accent6 13 2 2 6 3" xfId="18974"/>
    <cellStyle name="20% - Accent6 13 2 2 7" xfId="18975"/>
    <cellStyle name="20% - Accent6 13 2 2 7 2" xfId="18976"/>
    <cellStyle name="20% - Accent6 13 2 2 8" xfId="18977"/>
    <cellStyle name="20% - Accent6 13 2 3" xfId="18978"/>
    <cellStyle name="20% - Accent6 13 2 3 2" xfId="18979"/>
    <cellStyle name="20% - Accent6 13 2 3 2 2" xfId="18980"/>
    <cellStyle name="20% - Accent6 13 2 3 2 2 2" xfId="18981"/>
    <cellStyle name="20% - Accent6 13 2 3 2 2 2 2" xfId="18982"/>
    <cellStyle name="20% - Accent6 13 2 3 2 2 3" xfId="18983"/>
    <cellStyle name="20% - Accent6 13 2 3 2 3" xfId="18984"/>
    <cellStyle name="20% - Accent6 13 2 3 2 3 2" xfId="18985"/>
    <cellStyle name="20% - Accent6 13 2 3 2 3 2 2" xfId="18986"/>
    <cellStyle name="20% - Accent6 13 2 3 2 3 3" xfId="18987"/>
    <cellStyle name="20% - Accent6 13 2 3 2 4" xfId="18988"/>
    <cellStyle name="20% - Accent6 13 2 3 2 4 2" xfId="18989"/>
    <cellStyle name="20% - Accent6 13 2 3 2 5" xfId="18990"/>
    <cellStyle name="20% - Accent6 13 2 3 3" xfId="18991"/>
    <cellStyle name="20% - Accent6 13 2 3 3 2" xfId="18992"/>
    <cellStyle name="20% - Accent6 13 2 3 3 2 2" xfId="18993"/>
    <cellStyle name="20% - Accent6 13 2 3 3 3" xfId="18994"/>
    <cellStyle name="20% - Accent6 13 2 3 4" xfId="18995"/>
    <cellStyle name="20% - Accent6 13 2 3 4 2" xfId="18996"/>
    <cellStyle name="20% - Accent6 13 2 3 4 2 2" xfId="18997"/>
    <cellStyle name="20% - Accent6 13 2 3 4 3" xfId="18998"/>
    <cellStyle name="20% - Accent6 13 2 3 5" xfId="18999"/>
    <cellStyle name="20% - Accent6 13 2 3 5 2" xfId="19000"/>
    <cellStyle name="20% - Accent6 13 2 3 6" xfId="19001"/>
    <cellStyle name="20% - Accent6 13 2 4" xfId="19002"/>
    <cellStyle name="20% - Accent6 13 2 4 2" xfId="19003"/>
    <cellStyle name="20% - Accent6 13 2 4 2 2" xfId="19004"/>
    <cellStyle name="20% - Accent6 13 2 4 2 2 2" xfId="19005"/>
    <cellStyle name="20% - Accent6 13 2 4 2 3" xfId="19006"/>
    <cellStyle name="20% - Accent6 13 2 4 3" xfId="19007"/>
    <cellStyle name="20% - Accent6 13 2 4 3 2" xfId="19008"/>
    <cellStyle name="20% - Accent6 13 2 4 3 2 2" xfId="19009"/>
    <cellStyle name="20% - Accent6 13 2 4 3 3" xfId="19010"/>
    <cellStyle name="20% - Accent6 13 2 4 4" xfId="19011"/>
    <cellStyle name="20% - Accent6 13 2 4 4 2" xfId="19012"/>
    <cellStyle name="20% - Accent6 13 2 4 5" xfId="19013"/>
    <cellStyle name="20% - Accent6 13 2 5" xfId="19014"/>
    <cellStyle name="20% - Accent6 13 2 5 2" xfId="19015"/>
    <cellStyle name="20% - Accent6 13 2 5 2 2" xfId="19016"/>
    <cellStyle name="20% - Accent6 13 2 5 3" xfId="19017"/>
    <cellStyle name="20% - Accent6 13 2 6" xfId="19018"/>
    <cellStyle name="20% - Accent6 13 2 6 2" xfId="19019"/>
    <cellStyle name="20% - Accent6 13 2 6 2 2" xfId="19020"/>
    <cellStyle name="20% - Accent6 13 2 6 3" xfId="19021"/>
    <cellStyle name="20% - Accent6 13 2 7" xfId="19022"/>
    <cellStyle name="20% - Accent6 13 2 7 2" xfId="19023"/>
    <cellStyle name="20% - Accent6 13 2 7 2 2" xfId="19024"/>
    <cellStyle name="20% - Accent6 13 2 7 3" xfId="19025"/>
    <cellStyle name="20% - Accent6 13 2 8" xfId="19026"/>
    <cellStyle name="20% - Accent6 13 2 8 2" xfId="19027"/>
    <cellStyle name="20% - Accent6 13 2 9" xfId="19028"/>
    <cellStyle name="20% - Accent6 13 3" xfId="19029"/>
    <cellStyle name="20% - Accent6 13 3 2" xfId="19030"/>
    <cellStyle name="20% - Accent6 13 3 2 2" xfId="19031"/>
    <cellStyle name="20% - Accent6 13 3 2 2 2" xfId="19032"/>
    <cellStyle name="20% - Accent6 13 3 2 2 2 2" xfId="19033"/>
    <cellStyle name="20% - Accent6 13 3 2 2 2 2 2" xfId="19034"/>
    <cellStyle name="20% - Accent6 13 3 2 2 2 3" xfId="19035"/>
    <cellStyle name="20% - Accent6 13 3 2 2 3" xfId="19036"/>
    <cellStyle name="20% - Accent6 13 3 2 2 3 2" xfId="19037"/>
    <cellStyle name="20% - Accent6 13 3 2 2 3 2 2" xfId="19038"/>
    <cellStyle name="20% - Accent6 13 3 2 2 3 3" xfId="19039"/>
    <cellStyle name="20% - Accent6 13 3 2 2 4" xfId="19040"/>
    <cellStyle name="20% - Accent6 13 3 2 2 4 2" xfId="19041"/>
    <cellStyle name="20% - Accent6 13 3 2 2 5" xfId="19042"/>
    <cellStyle name="20% - Accent6 13 3 2 3" xfId="19043"/>
    <cellStyle name="20% - Accent6 13 3 2 3 2" xfId="19044"/>
    <cellStyle name="20% - Accent6 13 3 2 3 2 2" xfId="19045"/>
    <cellStyle name="20% - Accent6 13 3 2 3 3" xfId="19046"/>
    <cellStyle name="20% - Accent6 13 3 2 4" xfId="19047"/>
    <cellStyle name="20% - Accent6 13 3 2 4 2" xfId="19048"/>
    <cellStyle name="20% - Accent6 13 3 2 4 2 2" xfId="19049"/>
    <cellStyle name="20% - Accent6 13 3 2 4 3" xfId="19050"/>
    <cellStyle name="20% - Accent6 13 3 2 5" xfId="19051"/>
    <cellStyle name="20% - Accent6 13 3 2 5 2" xfId="19052"/>
    <cellStyle name="20% - Accent6 13 3 2 6" xfId="19053"/>
    <cellStyle name="20% - Accent6 13 3 3" xfId="19054"/>
    <cellStyle name="20% - Accent6 13 3 3 2" xfId="19055"/>
    <cellStyle name="20% - Accent6 13 3 3 2 2" xfId="19056"/>
    <cellStyle name="20% - Accent6 13 3 3 2 2 2" xfId="19057"/>
    <cellStyle name="20% - Accent6 13 3 3 2 3" xfId="19058"/>
    <cellStyle name="20% - Accent6 13 3 3 3" xfId="19059"/>
    <cellStyle name="20% - Accent6 13 3 3 3 2" xfId="19060"/>
    <cellStyle name="20% - Accent6 13 3 3 3 2 2" xfId="19061"/>
    <cellStyle name="20% - Accent6 13 3 3 3 3" xfId="19062"/>
    <cellStyle name="20% - Accent6 13 3 3 4" xfId="19063"/>
    <cellStyle name="20% - Accent6 13 3 3 4 2" xfId="19064"/>
    <cellStyle name="20% - Accent6 13 3 3 5" xfId="19065"/>
    <cellStyle name="20% - Accent6 13 3 4" xfId="19066"/>
    <cellStyle name="20% - Accent6 13 3 4 2" xfId="19067"/>
    <cellStyle name="20% - Accent6 13 3 4 2 2" xfId="19068"/>
    <cellStyle name="20% - Accent6 13 3 4 3" xfId="19069"/>
    <cellStyle name="20% - Accent6 13 3 5" xfId="19070"/>
    <cellStyle name="20% - Accent6 13 3 5 2" xfId="19071"/>
    <cellStyle name="20% - Accent6 13 3 5 2 2" xfId="19072"/>
    <cellStyle name="20% - Accent6 13 3 5 3" xfId="19073"/>
    <cellStyle name="20% - Accent6 13 3 6" xfId="19074"/>
    <cellStyle name="20% - Accent6 13 3 6 2" xfId="19075"/>
    <cellStyle name="20% - Accent6 13 3 6 2 2" xfId="19076"/>
    <cellStyle name="20% - Accent6 13 3 6 3" xfId="19077"/>
    <cellStyle name="20% - Accent6 13 3 7" xfId="19078"/>
    <cellStyle name="20% - Accent6 13 3 7 2" xfId="19079"/>
    <cellStyle name="20% - Accent6 13 3 8" xfId="19080"/>
    <cellStyle name="20% - Accent6 13 4" xfId="19081"/>
    <cellStyle name="20% - Accent6 13 4 2" xfId="19082"/>
    <cellStyle name="20% - Accent6 13 4 2 2" xfId="19083"/>
    <cellStyle name="20% - Accent6 13 4 2 2 2" xfId="19084"/>
    <cellStyle name="20% - Accent6 13 4 2 2 2 2" xfId="19085"/>
    <cellStyle name="20% - Accent6 13 4 2 2 3" xfId="19086"/>
    <cellStyle name="20% - Accent6 13 4 2 3" xfId="19087"/>
    <cellStyle name="20% - Accent6 13 4 2 3 2" xfId="19088"/>
    <cellStyle name="20% - Accent6 13 4 2 3 2 2" xfId="19089"/>
    <cellStyle name="20% - Accent6 13 4 2 3 3" xfId="19090"/>
    <cellStyle name="20% - Accent6 13 4 2 4" xfId="19091"/>
    <cellStyle name="20% - Accent6 13 4 2 4 2" xfId="19092"/>
    <cellStyle name="20% - Accent6 13 4 2 5" xfId="19093"/>
    <cellStyle name="20% - Accent6 13 4 3" xfId="19094"/>
    <cellStyle name="20% - Accent6 13 4 3 2" xfId="19095"/>
    <cellStyle name="20% - Accent6 13 4 3 2 2" xfId="19096"/>
    <cellStyle name="20% - Accent6 13 4 3 3" xfId="19097"/>
    <cellStyle name="20% - Accent6 13 4 4" xfId="19098"/>
    <cellStyle name="20% - Accent6 13 4 4 2" xfId="19099"/>
    <cellStyle name="20% - Accent6 13 4 4 2 2" xfId="19100"/>
    <cellStyle name="20% - Accent6 13 4 4 3" xfId="19101"/>
    <cellStyle name="20% - Accent6 13 4 5" xfId="19102"/>
    <cellStyle name="20% - Accent6 13 4 5 2" xfId="19103"/>
    <cellStyle name="20% - Accent6 13 4 6" xfId="19104"/>
    <cellStyle name="20% - Accent6 13 5" xfId="19105"/>
    <cellStyle name="20% - Accent6 13 5 2" xfId="19106"/>
    <cellStyle name="20% - Accent6 13 5 2 2" xfId="19107"/>
    <cellStyle name="20% - Accent6 13 5 2 2 2" xfId="19108"/>
    <cellStyle name="20% - Accent6 13 5 2 3" xfId="19109"/>
    <cellStyle name="20% - Accent6 13 5 3" xfId="19110"/>
    <cellStyle name="20% - Accent6 13 5 3 2" xfId="19111"/>
    <cellStyle name="20% - Accent6 13 5 3 2 2" xfId="19112"/>
    <cellStyle name="20% - Accent6 13 5 3 3" xfId="19113"/>
    <cellStyle name="20% - Accent6 13 5 4" xfId="19114"/>
    <cellStyle name="20% - Accent6 13 5 4 2" xfId="19115"/>
    <cellStyle name="20% - Accent6 13 5 5" xfId="19116"/>
    <cellStyle name="20% - Accent6 13 6" xfId="19117"/>
    <cellStyle name="20% - Accent6 13 6 2" xfId="19118"/>
    <cellStyle name="20% - Accent6 13 6 2 2" xfId="19119"/>
    <cellStyle name="20% - Accent6 13 6 3" xfId="19120"/>
    <cellStyle name="20% - Accent6 13 7" xfId="19121"/>
    <cellStyle name="20% - Accent6 13 7 2" xfId="19122"/>
    <cellStyle name="20% - Accent6 13 7 2 2" xfId="19123"/>
    <cellStyle name="20% - Accent6 13 7 3" xfId="19124"/>
    <cellStyle name="20% - Accent6 13 8" xfId="19125"/>
    <cellStyle name="20% - Accent6 13 8 2" xfId="19126"/>
    <cellStyle name="20% - Accent6 13 8 2 2" xfId="19127"/>
    <cellStyle name="20% - Accent6 13 8 3" xfId="19128"/>
    <cellStyle name="20% - Accent6 13 9" xfId="19129"/>
    <cellStyle name="20% - Accent6 13 9 2" xfId="19130"/>
    <cellStyle name="20% - Accent6 130" xfId="19131"/>
    <cellStyle name="20% - Accent6 131" xfId="19132"/>
    <cellStyle name="20% - Accent6 132" xfId="19133"/>
    <cellStyle name="20% - Accent6 133" xfId="19134"/>
    <cellStyle name="20% - Accent6 134" xfId="19135"/>
    <cellStyle name="20% - Accent6 135" xfId="19136"/>
    <cellStyle name="20% - Accent6 136" xfId="19137"/>
    <cellStyle name="20% - Accent6 137" xfId="19138"/>
    <cellStyle name="20% - Accent6 138" xfId="19139"/>
    <cellStyle name="20% - Accent6 139" xfId="19140"/>
    <cellStyle name="20% - Accent6 14" xfId="19141"/>
    <cellStyle name="20% - Accent6 14 2" xfId="19142"/>
    <cellStyle name="20% - Accent6 14 2 2" xfId="19143"/>
    <cellStyle name="20% - Accent6 14 2 2 2" xfId="19144"/>
    <cellStyle name="20% - Accent6 14 2 2 2 2" xfId="19145"/>
    <cellStyle name="20% - Accent6 14 2 2 2 2 2" xfId="19146"/>
    <cellStyle name="20% - Accent6 14 2 2 2 2 2 2" xfId="19147"/>
    <cellStyle name="20% - Accent6 14 2 2 2 2 3" xfId="19148"/>
    <cellStyle name="20% - Accent6 14 2 2 2 3" xfId="19149"/>
    <cellStyle name="20% - Accent6 14 2 2 2 3 2" xfId="19150"/>
    <cellStyle name="20% - Accent6 14 2 2 2 3 2 2" xfId="19151"/>
    <cellStyle name="20% - Accent6 14 2 2 2 3 3" xfId="19152"/>
    <cellStyle name="20% - Accent6 14 2 2 2 4" xfId="19153"/>
    <cellStyle name="20% - Accent6 14 2 2 2 4 2" xfId="19154"/>
    <cellStyle name="20% - Accent6 14 2 2 2 5" xfId="19155"/>
    <cellStyle name="20% - Accent6 14 2 2 3" xfId="19156"/>
    <cellStyle name="20% - Accent6 14 2 2 3 2" xfId="19157"/>
    <cellStyle name="20% - Accent6 14 2 2 3 2 2" xfId="19158"/>
    <cellStyle name="20% - Accent6 14 2 2 3 3" xfId="19159"/>
    <cellStyle name="20% - Accent6 14 2 2 4" xfId="19160"/>
    <cellStyle name="20% - Accent6 14 2 2 4 2" xfId="19161"/>
    <cellStyle name="20% - Accent6 14 2 2 4 2 2" xfId="19162"/>
    <cellStyle name="20% - Accent6 14 2 2 4 3" xfId="19163"/>
    <cellStyle name="20% - Accent6 14 2 2 5" xfId="19164"/>
    <cellStyle name="20% - Accent6 14 2 2 5 2" xfId="19165"/>
    <cellStyle name="20% - Accent6 14 2 2 6" xfId="19166"/>
    <cellStyle name="20% - Accent6 14 2 3" xfId="19167"/>
    <cellStyle name="20% - Accent6 14 2 3 2" xfId="19168"/>
    <cellStyle name="20% - Accent6 14 2 3 2 2" xfId="19169"/>
    <cellStyle name="20% - Accent6 14 2 3 2 2 2" xfId="19170"/>
    <cellStyle name="20% - Accent6 14 2 3 2 3" xfId="19171"/>
    <cellStyle name="20% - Accent6 14 2 3 3" xfId="19172"/>
    <cellStyle name="20% - Accent6 14 2 3 3 2" xfId="19173"/>
    <cellStyle name="20% - Accent6 14 2 3 3 2 2" xfId="19174"/>
    <cellStyle name="20% - Accent6 14 2 3 3 3" xfId="19175"/>
    <cellStyle name="20% - Accent6 14 2 3 4" xfId="19176"/>
    <cellStyle name="20% - Accent6 14 2 3 4 2" xfId="19177"/>
    <cellStyle name="20% - Accent6 14 2 3 5" xfId="19178"/>
    <cellStyle name="20% - Accent6 14 2 4" xfId="19179"/>
    <cellStyle name="20% - Accent6 14 2 4 2" xfId="19180"/>
    <cellStyle name="20% - Accent6 14 2 4 2 2" xfId="19181"/>
    <cellStyle name="20% - Accent6 14 2 4 3" xfId="19182"/>
    <cellStyle name="20% - Accent6 14 2 5" xfId="19183"/>
    <cellStyle name="20% - Accent6 14 2 5 2" xfId="19184"/>
    <cellStyle name="20% - Accent6 14 2 5 2 2" xfId="19185"/>
    <cellStyle name="20% - Accent6 14 2 5 3" xfId="19186"/>
    <cellStyle name="20% - Accent6 14 2 6" xfId="19187"/>
    <cellStyle name="20% - Accent6 14 2 6 2" xfId="19188"/>
    <cellStyle name="20% - Accent6 14 2 6 2 2" xfId="19189"/>
    <cellStyle name="20% - Accent6 14 2 6 3" xfId="19190"/>
    <cellStyle name="20% - Accent6 14 2 7" xfId="19191"/>
    <cellStyle name="20% - Accent6 14 2 7 2" xfId="19192"/>
    <cellStyle name="20% - Accent6 14 2 8" xfId="19193"/>
    <cellStyle name="20% - Accent6 14 3" xfId="19194"/>
    <cellStyle name="20% - Accent6 14 3 2" xfId="19195"/>
    <cellStyle name="20% - Accent6 14 3 2 2" xfId="19196"/>
    <cellStyle name="20% - Accent6 14 3 2 2 2" xfId="19197"/>
    <cellStyle name="20% - Accent6 14 3 2 2 2 2" xfId="19198"/>
    <cellStyle name="20% - Accent6 14 3 2 2 3" xfId="19199"/>
    <cellStyle name="20% - Accent6 14 3 2 3" xfId="19200"/>
    <cellStyle name="20% - Accent6 14 3 2 3 2" xfId="19201"/>
    <cellStyle name="20% - Accent6 14 3 2 3 2 2" xfId="19202"/>
    <cellStyle name="20% - Accent6 14 3 2 3 3" xfId="19203"/>
    <cellStyle name="20% - Accent6 14 3 2 4" xfId="19204"/>
    <cellStyle name="20% - Accent6 14 3 2 4 2" xfId="19205"/>
    <cellStyle name="20% - Accent6 14 3 2 5" xfId="19206"/>
    <cellStyle name="20% - Accent6 14 3 3" xfId="19207"/>
    <cellStyle name="20% - Accent6 14 3 3 2" xfId="19208"/>
    <cellStyle name="20% - Accent6 14 3 3 2 2" xfId="19209"/>
    <cellStyle name="20% - Accent6 14 3 3 3" xfId="19210"/>
    <cellStyle name="20% - Accent6 14 3 4" xfId="19211"/>
    <cellStyle name="20% - Accent6 14 3 4 2" xfId="19212"/>
    <cellStyle name="20% - Accent6 14 3 4 2 2" xfId="19213"/>
    <cellStyle name="20% - Accent6 14 3 4 3" xfId="19214"/>
    <cellStyle name="20% - Accent6 14 3 5" xfId="19215"/>
    <cellStyle name="20% - Accent6 14 3 5 2" xfId="19216"/>
    <cellStyle name="20% - Accent6 14 3 6" xfId="19217"/>
    <cellStyle name="20% - Accent6 14 4" xfId="19218"/>
    <cellStyle name="20% - Accent6 14 4 2" xfId="19219"/>
    <cellStyle name="20% - Accent6 14 4 2 2" xfId="19220"/>
    <cellStyle name="20% - Accent6 14 4 2 2 2" xfId="19221"/>
    <cellStyle name="20% - Accent6 14 4 2 3" xfId="19222"/>
    <cellStyle name="20% - Accent6 14 4 3" xfId="19223"/>
    <cellStyle name="20% - Accent6 14 4 3 2" xfId="19224"/>
    <cellStyle name="20% - Accent6 14 4 3 2 2" xfId="19225"/>
    <cellStyle name="20% - Accent6 14 4 3 3" xfId="19226"/>
    <cellStyle name="20% - Accent6 14 4 4" xfId="19227"/>
    <cellStyle name="20% - Accent6 14 4 4 2" xfId="19228"/>
    <cellStyle name="20% - Accent6 14 4 5" xfId="19229"/>
    <cellStyle name="20% - Accent6 14 5" xfId="19230"/>
    <cellStyle name="20% - Accent6 14 5 2" xfId="19231"/>
    <cellStyle name="20% - Accent6 14 5 2 2" xfId="19232"/>
    <cellStyle name="20% - Accent6 14 5 3" xfId="19233"/>
    <cellStyle name="20% - Accent6 14 6" xfId="19234"/>
    <cellStyle name="20% - Accent6 14 6 2" xfId="19235"/>
    <cellStyle name="20% - Accent6 14 6 2 2" xfId="19236"/>
    <cellStyle name="20% - Accent6 14 6 3" xfId="19237"/>
    <cellStyle name="20% - Accent6 14 7" xfId="19238"/>
    <cellStyle name="20% - Accent6 14 7 2" xfId="19239"/>
    <cellStyle name="20% - Accent6 14 7 2 2" xfId="19240"/>
    <cellStyle name="20% - Accent6 14 7 3" xfId="19241"/>
    <cellStyle name="20% - Accent6 14 8" xfId="19242"/>
    <cellStyle name="20% - Accent6 14 8 2" xfId="19243"/>
    <cellStyle name="20% - Accent6 14 9" xfId="19244"/>
    <cellStyle name="20% - Accent6 140" xfId="19245"/>
    <cellStyle name="20% - Accent6 141" xfId="19246"/>
    <cellStyle name="20% - Accent6 142" xfId="19247"/>
    <cellStyle name="20% - Accent6 143" xfId="19248"/>
    <cellStyle name="20% - Accent6 144" xfId="19249"/>
    <cellStyle name="20% - Accent6 145" xfId="19250"/>
    <cellStyle name="20% - Accent6 146" xfId="19251"/>
    <cellStyle name="20% - Accent6 147" xfId="19252"/>
    <cellStyle name="20% - Accent6 148" xfId="19253"/>
    <cellStyle name="20% - Accent6 149" xfId="19254"/>
    <cellStyle name="20% - Accent6 15" xfId="19255"/>
    <cellStyle name="20% - Accent6 15 2" xfId="19256"/>
    <cellStyle name="20% - Accent6 15 2 2" xfId="19257"/>
    <cellStyle name="20% - Accent6 15 2 2 2" xfId="19258"/>
    <cellStyle name="20% - Accent6 15 2 2 2 2" xfId="19259"/>
    <cellStyle name="20% - Accent6 15 2 2 2 2 2" xfId="19260"/>
    <cellStyle name="20% - Accent6 15 2 2 2 2 2 2" xfId="19261"/>
    <cellStyle name="20% - Accent6 15 2 2 2 2 3" xfId="19262"/>
    <cellStyle name="20% - Accent6 15 2 2 2 3" xfId="19263"/>
    <cellStyle name="20% - Accent6 15 2 2 2 3 2" xfId="19264"/>
    <cellStyle name="20% - Accent6 15 2 2 2 3 2 2" xfId="19265"/>
    <cellStyle name="20% - Accent6 15 2 2 2 3 3" xfId="19266"/>
    <cellStyle name="20% - Accent6 15 2 2 2 4" xfId="19267"/>
    <cellStyle name="20% - Accent6 15 2 2 2 4 2" xfId="19268"/>
    <cellStyle name="20% - Accent6 15 2 2 2 5" xfId="19269"/>
    <cellStyle name="20% - Accent6 15 2 2 3" xfId="19270"/>
    <cellStyle name="20% - Accent6 15 2 2 3 2" xfId="19271"/>
    <cellStyle name="20% - Accent6 15 2 2 3 2 2" xfId="19272"/>
    <cellStyle name="20% - Accent6 15 2 2 3 3" xfId="19273"/>
    <cellStyle name="20% - Accent6 15 2 2 4" xfId="19274"/>
    <cellStyle name="20% - Accent6 15 2 2 4 2" xfId="19275"/>
    <cellStyle name="20% - Accent6 15 2 2 4 2 2" xfId="19276"/>
    <cellStyle name="20% - Accent6 15 2 2 4 3" xfId="19277"/>
    <cellStyle name="20% - Accent6 15 2 2 5" xfId="19278"/>
    <cellStyle name="20% - Accent6 15 2 2 5 2" xfId="19279"/>
    <cellStyle name="20% - Accent6 15 2 2 6" xfId="19280"/>
    <cellStyle name="20% - Accent6 15 2 3" xfId="19281"/>
    <cellStyle name="20% - Accent6 15 2 3 2" xfId="19282"/>
    <cellStyle name="20% - Accent6 15 2 3 2 2" xfId="19283"/>
    <cellStyle name="20% - Accent6 15 2 3 2 2 2" xfId="19284"/>
    <cellStyle name="20% - Accent6 15 2 3 2 3" xfId="19285"/>
    <cellStyle name="20% - Accent6 15 2 3 3" xfId="19286"/>
    <cellStyle name="20% - Accent6 15 2 3 3 2" xfId="19287"/>
    <cellStyle name="20% - Accent6 15 2 3 3 2 2" xfId="19288"/>
    <cellStyle name="20% - Accent6 15 2 3 3 3" xfId="19289"/>
    <cellStyle name="20% - Accent6 15 2 3 4" xfId="19290"/>
    <cellStyle name="20% - Accent6 15 2 3 4 2" xfId="19291"/>
    <cellStyle name="20% - Accent6 15 2 3 5" xfId="19292"/>
    <cellStyle name="20% - Accent6 15 2 4" xfId="19293"/>
    <cellStyle name="20% - Accent6 15 2 4 2" xfId="19294"/>
    <cellStyle name="20% - Accent6 15 2 4 2 2" xfId="19295"/>
    <cellStyle name="20% - Accent6 15 2 4 3" xfId="19296"/>
    <cellStyle name="20% - Accent6 15 2 5" xfId="19297"/>
    <cellStyle name="20% - Accent6 15 2 5 2" xfId="19298"/>
    <cellStyle name="20% - Accent6 15 2 5 2 2" xfId="19299"/>
    <cellStyle name="20% - Accent6 15 2 5 3" xfId="19300"/>
    <cellStyle name="20% - Accent6 15 2 6" xfId="19301"/>
    <cellStyle name="20% - Accent6 15 2 6 2" xfId="19302"/>
    <cellStyle name="20% - Accent6 15 2 6 2 2" xfId="19303"/>
    <cellStyle name="20% - Accent6 15 2 6 3" xfId="19304"/>
    <cellStyle name="20% - Accent6 15 2 7" xfId="19305"/>
    <cellStyle name="20% - Accent6 15 2 7 2" xfId="19306"/>
    <cellStyle name="20% - Accent6 15 2 8" xfId="19307"/>
    <cellStyle name="20% - Accent6 15 3" xfId="19308"/>
    <cellStyle name="20% - Accent6 15 3 2" xfId="19309"/>
    <cellStyle name="20% - Accent6 15 3 2 2" xfId="19310"/>
    <cellStyle name="20% - Accent6 15 3 2 2 2" xfId="19311"/>
    <cellStyle name="20% - Accent6 15 3 2 2 2 2" xfId="19312"/>
    <cellStyle name="20% - Accent6 15 3 2 2 3" xfId="19313"/>
    <cellStyle name="20% - Accent6 15 3 2 3" xfId="19314"/>
    <cellStyle name="20% - Accent6 15 3 2 3 2" xfId="19315"/>
    <cellStyle name="20% - Accent6 15 3 2 3 2 2" xfId="19316"/>
    <cellStyle name="20% - Accent6 15 3 2 3 3" xfId="19317"/>
    <cellStyle name="20% - Accent6 15 3 2 4" xfId="19318"/>
    <cellStyle name="20% - Accent6 15 3 2 4 2" xfId="19319"/>
    <cellStyle name="20% - Accent6 15 3 2 5" xfId="19320"/>
    <cellStyle name="20% - Accent6 15 3 3" xfId="19321"/>
    <cellStyle name="20% - Accent6 15 3 3 2" xfId="19322"/>
    <cellStyle name="20% - Accent6 15 3 3 2 2" xfId="19323"/>
    <cellStyle name="20% - Accent6 15 3 3 3" xfId="19324"/>
    <cellStyle name="20% - Accent6 15 3 4" xfId="19325"/>
    <cellStyle name="20% - Accent6 15 3 4 2" xfId="19326"/>
    <cellStyle name="20% - Accent6 15 3 4 2 2" xfId="19327"/>
    <cellStyle name="20% - Accent6 15 3 4 3" xfId="19328"/>
    <cellStyle name="20% - Accent6 15 3 5" xfId="19329"/>
    <cellStyle name="20% - Accent6 15 3 5 2" xfId="19330"/>
    <cellStyle name="20% - Accent6 15 3 6" xfId="19331"/>
    <cellStyle name="20% - Accent6 15 4" xfId="19332"/>
    <cellStyle name="20% - Accent6 15 4 2" xfId="19333"/>
    <cellStyle name="20% - Accent6 15 4 2 2" xfId="19334"/>
    <cellStyle name="20% - Accent6 15 4 2 2 2" xfId="19335"/>
    <cellStyle name="20% - Accent6 15 4 2 3" xfId="19336"/>
    <cellStyle name="20% - Accent6 15 4 3" xfId="19337"/>
    <cellStyle name="20% - Accent6 15 4 3 2" xfId="19338"/>
    <cellStyle name="20% - Accent6 15 4 3 2 2" xfId="19339"/>
    <cellStyle name="20% - Accent6 15 4 3 3" xfId="19340"/>
    <cellStyle name="20% - Accent6 15 4 4" xfId="19341"/>
    <cellStyle name="20% - Accent6 15 4 4 2" xfId="19342"/>
    <cellStyle name="20% - Accent6 15 4 5" xfId="19343"/>
    <cellStyle name="20% - Accent6 15 5" xfId="19344"/>
    <cellStyle name="20% - Accent6 15 5 2" xfId="19345"/>
    <cellStyle name="20% - Accent6 15 5 2 2" xfId="19346"/>
    <cellStyle name="20% - Accent6 15 5 3" xfId="19347"/>
    <cellStyle name="20% - Accent6 15 6" xfId="19348"/>
    <cellStyle name="20% - Accent6 15 6 2" xfId="19349"/>
    <cellStyle name="20% - Accent6 15 6 2 2" xfId="19350"/>
    <cellStyle name="20% - Accent6 15 6 3" xfId="19351"/>
    <cellStyle name="20% - Accent6 15 7" xfId="19352"/>
    <cellStyle name="20% - Accent6 15 7 2" xfId="19353"/>
    <cellStyle name="20% - Accent6 15 7 2 2" xfId="19354"/>
    <cellStyle name="20% - Accent6 15 7 3" xfId="19355"/>
    <cellStyle name="20% - Accent6 15 8" xfId="19356"/>
    <cellStyle name="20% - Accent6 15 8 2" xfId="19357"/>
    <cellStyle name="20% - Accent6 15 9" xfId="19358"/>
    <cellStyle name="20% - Accent6 150" xfId="19359"/>
    <cellStyle name="20% - Accent6 151" xfId="19360"/>
    <cellStyle name="20% - Accent6 152" xfId="19361"/>
    <cellStyle name="20% - Accent6 153" xfId="19362"/>
    <cellStyle name="20% - Accent6 154" xfId="19363"/>
    <cellStyle name="20% - Accent6 155" xfId="19364"/>
    <cellStyle name="20% - Accent6 156" xfId="19365"/>
    <cellStyle name="20% - Accent6 157" xfId="19366"/>
    <cellStyle name="20% - Accent6 158" xfId="19367"/>
    <cellStyle name="20% - Accent6 159" xfId="19368"/>
    <cellStyle name="20% - Accent6 16" xfId="19369"/>
    <cellStyle name="20% - Accent6 16 2" xfId="19370"/>
    <cellStyle name="20% - Accent6 16 2 2" xfId="19371"/>
    <cellStyle name="20% - Accent6 16 2 2 2" xfId="19372"/>
    <cellStyle name="20% - Accent6 16 2 2 2 2" xfId="19373"/>
    <cellStyle name="20% - Accent6 16 2 2 2 2 2" xfId="19374"/>
    <cellStyle name="20% - Accent6 16 2 2 2 3" xfId="19375"/>
    <cellStyle name="20% - Accent6 16 2 2 3" xfId="19376"/>
    <cellStyle name="20% - Accent6 16 2 2 3 2" xfId="19377"/>
    <cellStyle name="20% - Accent6 16 2 2 3 2 2" xfId="19378"/>
    <cellStyle name="20% - Accent6 16 2 2 3 3" xfId="19379"/>
    <cellStyle name="20% - Accent6 16 2 2 4" xfId="19380"/>
    <cellStyle name="20% - Accent6 16 2 2 4 2" xfId="19381"/>
    <cellStyle name="20% - Accent6 16 2 2 5" xfId="19382"/>
    <cellStyle name="20% - Accent6 16 2 3" xfId="19383"/>
    <cellStyle name="20% - Accent6 16 2 3 2" xfId="19384"/>
    <cellStyle name="20% - Accent6 16 2 3 2 2" xfId="19385"/>
    <cellStyle name="20% - Accent6 16 2 3 3" xfId="19386"/>
    <cellStyle name="20% - Accent6 16 2 4" xfId="19387"/>
    <cellStyle name="20% - Accent6 16 2 4 2" xfId="19388"/>
    <cellStyle name="20% - Accent6 16 2 4 2 2" xfId="19389"/>
    <cellStyle name="20% - Accent6 16 2 4 3" xfId="19390"/>
    <cellStyle name="20% - Accent6 16 2 5" xfId="19391"/>
    <cellStyle name="20% - Accent6 16 2 5 2" xfId="19392"/>
    <cellStyle name="20% - Accent6 16 2 5 2 2" xfId="19393"/>
    <cellStyle name="20% - Accent6 16 2 5 3" xfId="19394"/>
    <cellStyle name="20% - Accent6 16 2 6" xfId="19395"/>
    <cellStyle name="20% - Accent6 16 2 6 2" xfId="19396"/>
    <cellStyle name="20% - Accent6 16 2 7" xfId="19397"/>
    <cellStyle name="20% - Accent6 16 3" xfId="19398"/>
    <cellStyle name="20% - Accent6 16 3 2" xfId="19399"/>
    <cellStyle name="20% - Accent6 16 3 2 2" xfId="19400"/>
    <cellStyle name="20% - Accent6 16 3 2 2 2" xfId="19401"/>
    <cellStyle name="20% - Accent6 16 3 2 3" xfId="19402"/>
    <cellStyle name="20% - Accent6 16 3 3" xfId="19403"/>
    <cellStyle name="20% - Accent6 16 3 3 2" xfId="19404"/>
    <cellStyle name="20% - Accent6 16 3 3 2 2" xfId="19405"/>
    <cellStyle name="20% - Accent6 16 3 3 3" xfId="19406"/>
    <cellStyle name="20% - Accent6 16 3 4" xfId="19407"/>
    <cellStyle name="20% - Accent6 16 3 4 2" xfId="19408"/>
    <cellStyle name="20% - Accent6 16 3 5" xfId="19409"/>
    <cellStyle name="20% - Accent6 16 4" xfId="19410"/>
    <cellStyle name="20% - Accent6 16 4 2" xfId="19411"/>
    <cellStyle name="20% - Accent6 16 4 2 2" xfId="19412"/>
    <cellStyle name="20% - Accent6 16 4 3" xfId="19413"/>
    <cellStyle name="20% - Accent6 16 5" xfId="19414"/>
    <cellStyle name="20% - Accent6 16 5 2" xfId="19415"/>
    <cellStyle name="20% - Accent6 16 5 2 2" xfId="19416"/>
    <cellStyle name="20% - Accent6 16 5 3" xfId="19417"/>
    <cellStyle name="20% - Accent6 16 6" xfId="19418"/>
    <cellStyle name="20% - Accent6 16 6 2" xfId="19419"/>
    <cellStyle name="20% - Accent6 16 6 2 2" xfId="19420"/>
    <cellStyle name="20% - Accent6 16 6 3" xfId="19421"/>
    <cellStyle name="20% - Accent6 16 7" xfId="19422"/>
    <cellStyle name="20% - Accent6 16 7 2" xfId="19423"/>
    <cellStyle name="20% - Accent6 16 8" xfId="19424"/>
    <cellStyle name="20% - Accent6 160" xfId="19425"/>
    <cellStyle name="20% - Accent6 161" xfId="19426"/>
    <cellStyle name="20% - Accent6 162" xfId="19427"/>
    <cellStyle name="20% - Accent6 163" xfId="19428"/>
    <cellStyle name="20% - Accent6 164" xfId="19429"/>
    <cellStyle name="20% - Accent6 165" xfId="19430"/>
    <cellStyle name="20% - Accent6 166" xfId="19431"/>
    <cellStyle name="20% - Accent6 167" xfId="19432"/>
    <cellStyle name="20% - Accent6 168" xfId="19433"/>
    <cellStyle name="20% - Accent6 169" xfId="19434"/>
    <cellStyle name="20% - Accent6 17" xfId="19435"/>
    <cellStyle name="20% - Accent6 17 2" xfId="19436"/>
    <cellStyle name="20% - Accent6 17 2 2" xfId="19437"/>
    <cellStyle name="20% - Accent6 17 2 2 2" xfId="19438"/>
    <cellStyle name="20% - Accent6 17 2 2 2 2" xfId="19439"/>
    <cellStyle name="20% - Accent6 17 2 2 2 2 2" xfId="19440"/>
    <cellStyle name="20% - Accent6 17 2 2 2 3" xfId="19441"/>
    <cellStyle name="20% - Accent6 17 2 2 3" xfId="19442"/>
    <cellStyle name="20% - Accent6 17 2 2 3 2" xfId="19443"/>
    <cellStyle name="20% - Accent6 17 2 2 3 2 2" xfId="19444"/>
    <cellStyle name="20% - Accent6 17 2 2 3 3" xfId="19445"/>
    <cellStyle name="20% - Accent6 17 2 2 4" xfId="19446"/>
    <cellStyle name="20% - Accent6 17 2 2 4 2" xfId="19447"/>
    <cellStyle name="20% - Accent6 17 2 2 5" xfId="19448"/>
    <cellStyle name="20% - Accent6 17 2 3" xfId="19449"/>
    <cellStyle name="20% - Accent6 17 2 3 2" xfId="19450"/>
    <cellStyle name="20% - Accent6 17 2 3 2 2" xfId="19451"/>
    <cellStyle name="20% - Accent6 17 2 3 3" xfId="19452"/>
    <cellStyle name="20% - Accent6 17 2 4" xfId="19453"/>
    <cellStyle name="20% - Accent6 17 2 4 2" xfId="19454"/>
    <cellStyle name="20% - Accent6 17 2 4 2 2" xfId="19455"/>
    <cellStyle name="20% - Accent6 17 2 4 3" xfId="19456"/>
    <cellStyle name="20% - Accent6 17 2 5" xfId="19457"/>
    <cellStyle name="20% - Accent6 17 2 5 2" xfId="19458"/>
    <cellStyle name="20% - Accent6 17 2 5 2 2" xfId="19459"/>
    <cellStyle name="20% - Accent6 17 2 5 3" xfId="19460"/>
    <cellStyle name="20% - Accent6 17 2 6" xfId="19461"/>
    <cellStyle name="20% - Accent6 17 2 6 2" xfId="19462"/>
    <cellStyle name="20% - Accent6 17 2 7" xfId="19463"/>
    <cellStyle name="20% - Accent6 17 3" xfId="19464"/>
    <cellStyle name="20% - Accent6 17 3 2" xfId="19465"/>
    <cellStyle name="20% - Accent6 17 3 2 2" xfId="19466"/>
    <cellStyle name="20% - Accent6 17 3 2 2 2" xfId="19467"/>
    <cellStyle name="20% - Accent6 17 3 2 3" xfId="19468"/>
    <cellStyle name="20% - Accent6 17 3 3" xfId="19469"/>
    <cellStyle name="20% - Accent6 17 3 3 2" xfId="19470"/>
    <cellStyle name="20% - Accent6 17 3 3 2 2" xfId="19471"/>
    <cellStyle name="20% - Accent6 17 3 3 3" xfId="19472"/>
    <cellStyle name="20% - Accent6 17 3 4" xfId="19473"/>
    <cellStyle name="20% - Accent6 17 3 4 2" xfId="19474"/>
    <cellStyle name="20% - Accent6 17 3 5" xfId="19475"/>
    <cellStyle name="20% - Accent6 17 4" xfId="19476"/>
    <cellStyle name="20% - Accent6 17 4 2" xfId="19477"/>
    <cellStyle name="20% - Accent6 17 4 2 2" xfId="19478"/>
    <cellStyle name="20% - Accent6 17 4 3" xfId="19479"/>
    <cellStyle name="20% - Accent6 17 5" xfId="19480"/>
    <cellStyle name="20% - Accent6 17 5 2" xfId="19481"/>
    <cellStyle name="20% - Accent6 17 5 2 2" xfId="19482"/>
    <cellStyle name="20% - Accent6 17 5 3" xfId="19483"/>
    <cellStyle name="20% - Accent6 17 6" xfId="19484"/>
    <cellStyle name="20% - Accent6 17 6 2" xfId="19485"/>
    <cellStyle name="20% - Accent6 17 6 2 2" xfId="19486"/>
    <cellStyle name="20% - Accent6 17 6 3" xfId="19487"/>
    <cellStyle name="20% - Accent6 17 7" xfId="19488"/>
    <cellStyle name="20% - Accent6 17 7 2" xfId="19489"/>
    <cellStyle name="20% - Accent6 17 8" xfId="19490"/>
    <cellStyle name="20% - Accent6 170" xfId="19491"/>
    <cellStyle name="20% - Accent6 171" xfId="52360"/>
    <cellStyle name="20% - Accent6 172" xfId="52369"/>
    <cellStyle name="20% - Accent6 173" xfId="52545"/>
    <cellStyle name="20% - Accent6 174" xfId="52546"/>
    <cellStyle name="20% - Accent6 18" xfId="19492"/>
    <cellStyle name="20% - Accent6 18 2" xfId="19493"/>
    <cellStyle name="20% - Accent6 18 2 2" xfId="19494"/>
    <cellStyle name="20% - Accent6 18 2 2 2" xfId="19495"/>
    <cellStyle name="20% - Accent6 18 2 2 2 2" xfId="19496"/>
    <cellStyle name="20% - Accent6 18 2 2 2 2 2" xfId="19497"/>
    <cellStyle name="20% - Accent6 18 2 2 2 3" xfId="19498"/>
    <cellStyle name="20% - Accent6 18 2 2 3" xfId="19499"/>
    <cellStyle name="20% - Accent6 18 2 2 3 2" xfId="19500"/>
    <cellStyle name="20% - Accent6 18 2 2 3 2 2" xfId="19501"/>
    <cellStyle name="20% - Accent6 18 2 2 3 3" xfId="19502"/>
    <cellStyle name="20% - Accent6 18 2 2 4" xfId="19503"/>
    <cellStyle name="20% - Accent6 18 2 2 4 2" xfId="19504"/>
    <cellStyle name="20% - Accent6 18 2 2 5" xfId="19505"/>
    <cellStyle name="20% - Accent6 18 2 3" xfId="19506"/>
    <cellStyle name="20% - Accent6 18 2 3 2" xfId="19507"/>
    <cellStyle name="20% - Accent6 18 2 3 2 2" xfId="19508"/>
    <cellStyle name="20% - Accent6 18 2 3 3" xfId="19509"/>
    <cellStyle name="20% - Accent6 18 2 4" xfId="19510"/>
    <cellStyle name="20% - Accent6 18 2 4 2" xfId="19511"/>
    <cellStyle name="20% - Accent6 18 2 4 2 2" xfId="19512"/>
    <cellStyle name="20% - Accent6 18 2 4 3" xfId="19513"/>
    <cellStyle name="20% - Accent6 18 2 5" xfId="19514"/>
    <cellStyle name="20% - Accent6 18 2 5 2" xfId="19515"/>
    <cellStyle name="20% - Accent6 18 2 5 2 2" xfId="19516"/>
    <cellStyle name="20% - Accent6 18 2 5 3" xfId="19517"/>
    <cellStyle name="20% - Accent6 18 2 6" xfId="19518"/>
    <cellStyle name="20% - Accent6 18 2 6 2" xfId="19519"/>
    <cellStyle name="20% - Accent6 18 2 7" xfId="19520"/>
    <cellStyle name="20% - Accent6 18 3" xfId="19521"/>
    <cellStyle name="20% - Accent6 18 3 2" xfId="19522"/>
    <cellStyle name="20% - Accent6 18 3 2 2" xfId="19523"/>
    <cellStyle name="20% - Accent6 18 3 2 2 2" xfId="19524"/>
    <cellStyle name="20% - Accent6 18 3 2 3" xfId="19525"/>
    <cellStyle name="20% - Accent6 18 3 3" xfId="19526"/>
    <cellStyle name="20% - Accent6 18 3 3 2" xfId="19527"/>
    <cellStyle name="20% - Accent6 18 3 3 2 2" xfId="19528"/>
    <cellStyle name="20% - Accent6 18 3 3 3" xfId="19529"/>
    <cellStyle name="20% - Accent6 18 3 4" xfId="19530"/>
    <cellStyle name="20% - Accent6 18 3 4 2" xfId="19531"/>
    <cellStyle name="20% - Accent6 18 3 5" xfId="19532"/>
    <cellStyle name="20% - Accent6 18 4" xfId="19533"/>
    <cellStyle name="20% - Accent6 18 4 2" xfId="19534"/>
    <cellStyle name="20% - Accent6 18 4 2 2" xfId="19535"/>
    <cellStyle name="20% - Accent6 18 4 3" xfId="19536"/>
    <cellStyle name="20% - Accent6 18 5" xfId="19537"/>
    <cellStyle name="20% - Accent6 18 5 2" xfId="19538"/>
    <cellStyle name="20% - Accent6 18 5 2 2" xfId="19539"/>
    <cellStyle name="20% - Accent6 18 5 3" xfId="19540"/>
    <cellStyle name="20% - Accent6 18 6" xfId="19541"/>
    <cellStyle name="20% - Accent6 18 6 2" xfId="19542"/>
    <cellStyle name="20% - Accent6 18 6 2 2" xfId="19543"/>
    <cellStyle name="20% - Accent6 18 6 3" xfId="19544"/>
    <cellStyle name="20% - Accent6 18 7" xfId="19545"/>
    <cellStyle name="20% - Accent6 18 7 2" xfId="19546"/>
    <cellStyle name="20% - Accent6 18 8" xfId="19547"/>
    <cellStyle name="20% - Accent6 19" xfId="19548"/>
    <cellStyle name="20% - Accent6 19 2" xfId="19549"/>
    <cellStyle name="20% - Accent6 19 2 2" xfId="19550"/>
    <cellStyle name="20% - Accent6 19 2 2 2" xfId="19551"/>
    <cellStyle name="20% - Accent6 19 2 2 2 2" xfId="19552"/>
    <cellStyle name="20% - Accent6 19 2 2 2 2 2" xfId="19553"/>
    <cellStyle name="20% - Accent6 19 2 2 2 3" xfId="19554"/>
    <cellStyle name="20% - Accent6 19 2 2 3" xfId="19555"/>
    <cellStyle name="20% - Accent6 19 2 2 3 2" xfId="19556"/>
    <cellStyle name="20% - Accent6 19 2 2 3 2 2" xfId="19557"/>
    <cellStyle name="20% - Accent6 19 2 2 3 3" xfId="19558"/>
    <cellStyle name="20% - Accent6 19 2 2 4" xfId="19559"/>
    <cellStyle name="20% - Accent6 19 2 2 4 2" xfId="19560"/>
    <cellStyle name="20% - Accent6 19 2 2 5" xfId="19561"/>
    <cellStyle name="20% - Accent6 19 2 3" xfId="19562"/>
    <cellStyle name="20% - Accent6 19 2 3 2" xfId="19563"/>
    <cellStyle name="20% - Accent6 19 2 3 2 2" xfId="19564"/>
    <cellStyle name="20% - Accent6 19 2 3 3" xfId="19565"/>
    <cellStyle name="20% - Accent6 19 2 4" xfId="19566"/>
    <cellStyle name="20% - Accent6 19 2 4 2" xfId="19567"/>
    <cellStyle name="20% - Accent6 19 2 4 2 2" xfId="19568"/>
    <cellStyle name="20% - Accent6 19 2 4 3" xfId="19569"/>
    <cellStyle name="20% - Accent6 19 2 5" xfId="19570"/>
    <cellStyle name="20% - Accent6 19 2 5 2" xfId="19571"/>
    <cellStyle name="20% - Accent6 19 2 6" xfId="19572"/>
    <cellStyle name="20% - Accent6 19 3" xfId="19573"/>
    <cellStyle name="20% - Accent6 19 3 2" xfId="19574"/>
    <cellStyle name="20% - Accent6 19 3 2 2" xfId="19575"/>
    <cellStyle name="20% - Accent6 19 3 2 2 2" xfId="19576"/>
    <cellStyle name="20% - Accent6 19 3 2 3" xfId="19577"/>
    <cellStyle name="20% - Accent6 19 3 3" xfId="19578"/>
    <cellStyle name="20% - Accent6 19 3 3 2" xfId="19579"/>
    <cellStyle name="20% - Accent6 19 3 3 2 2" xfId="19580"/>
    <cellStyle name="20% - Accent6 19 3 3 3" xfId="19581"/>
    <cellStyle name="20% - Accent6 19 3 4" xfId="19582"/>
    <cellStyle name="20% - Accent6 19 3 4 2" xfId="19583"/>
    <cellStyle name="20% - Accent6 19 3 5" xfId="19584"/>
    <cellStyle name="20% - Accent6 19 4" xfId="19585"/>
    <cellStyle name="20% - Accent6 19 4 2" xfId="19586"/>
    <cellStyle name="20% - Accent6 19 4 2 2" xfId="19587"/>
    <cellStyle name="20% - Accent6 19 4 3" xfId="19588"/>
    <cellStyle name="20% - Accent6 19 5" xfId="19589"/>
    <cellStyle name="20% - Accent6 19 5 2" xfId="19590"/>
    <cellStyle name="20% - Accent6 19 5 2 2" xfId="19591"/>
    <cellStyle name="20% - Accent6 19 5 3" xfId="19592"/>
    <cellStyle name="20% - Accent6 19 6" xfId="19593"/>
    <cellStyle name="20% - Accent6 19 6 2" xfId="19594"/>
    <cellStyle name="20% - Accent6 19 6 2 2" xfId="19595"/>
    <cellStyle name="20% - Accent6 19 6 3" xfId="19596"/>
    <cellStyle name="20% - Accent6 19 7" xfId="19597"/>
    <cellStyle name="20% - Accent6 19 7 2" xfId="19598"/>
    <cellStyle name="20% - Accent6 19 8" xfId="19599"/>
    <cellStyle name="20% - Accent6 2" xfId="61"/>
    <cellStyle name="20% - Accent6 2 10" xfId="19601"/>
    <cellStyle name="20% - Accent6 2 10 2" xfId="19602"/>
    <cellStyle name="20% - Accent6 2 11" xfId="19603"/>
    <cellStyle name="20% - Accent6 2 12" xfId="19600"/>
    <cellStyle name="20% - Accent6 2 2" xfId="108"/>
    <cellStyle name="20% - Accent6 2 2 10" xfId="19604"/>
    <cellStyle name="20% - Accent6 2 2 2" xfId="196"/>
    <cellStyle name="20% - Accent6 2 2 2 2" xfId="372"/>
    <cellStyle name="20% - Accent6 2 2 2 2 2" xfId="19607"/>
    <cellStyle name="20% - Accent6 2 2 2 2 2 2" xfId="19608"/>
    <cellStyle name="20% - Accent6 2 2 2 2 2 2 2" xfId="19609"/>
    <cellStyle name="20% - Accent6 2 2 2 2 2 2 2 2" xfId="19610"/>
    <cellStyle name="20% - Accent6 2 2 2 2 2 2 3" xfId="19611"/>
    <cellStyle name="20% - Accent6 2 2 2 2 2 3" xfId="19612"/>
    <cellStyle name="20% - Accent6 2 2 2 2 2 3 2" xfId="19613"/>
    <cellStyle name="20% - Accent6 2 2 2 2 2 3 2 2" xfId="19614"/>
    <cellStyle name="20% - Accent6 2 2 2 2 2 3 3" xfId="19615"/>
    <cellStyle name="20% - Accent6 2 2 2 2 2 4" xfId="19616"/>
    <cellStyle name="20% - Accent6 2 2 2 2 2 4 2" xfId="19617"/>
    <cellStyle name="20% - Accent6 2 2 2 2 2 5" xfId="19618"/>
    <cellStyle name="20% - Accent6 2 2 2 2 3" xfId="19619"/>
    <cellStyle name="20% - Accent6 2 2 2 2 3 2" xfId="19620"/>
    <cellStyle name="20% - Accent6 2 2 2 2 3 2 2" xfId="19621"/>
    <cellStyle name="20% - Accent6 2 2 2 2 3 3" xfId="19622"/>
    <cellStyle name="20% - Accent6 2 2 2 2 4" xfId="19623"/>
    <cellStyle name="20% - Accent6 2 2 2 2 4 2" xfId="19624"/>
    <cellStyle name="20% - Accent6 2 2 2 2 4 2 2" xfId="19625"/>
    <cellStyle name="20% - Accent6 2 2 2 2 4 3" xfId="19626"/>
    <cellStyle name="20% - Accent6 2 2 2 2 5" xfId="19627"/>
    <cellStyle name="20% - Accent6 2 2 2 2 5 2" xfId="19628"/>
    <cellStyle name="20% - Accent6 2 2 2 2 6" xfId="19629"/>
    <cellStyle name="20% - Accent6 2 2 2 2 7" xfId="19606"/>
    <cellStyle name="20% - Accent6 2 2 2 3" xfId="19630"/>
    <cellStyle name="20% - Accent6 2 2 2 3 2" xfId="19631"/>
    <cellStyle name="20% - Accent6 2 2 2 3 2 2" xfId="19632"/>
    <cellStyle name="20% - Accent6 2 2 2 3 2 2 2" xfId="19633"/>
    <cellStyle name="20% - Accent6 2 2 2 3 2 3" xfId="19634"/>
    <cellStyle name="20% - Accent6 2 2 2 3 3" xfId="19635"/>
    <cellStyle name="20% - Accent6 2 2 2 3 3 2" xfId="19636"/>
    <cellStyle name="20% - Accent6 2 2 2 3 3 2 2" xfId="19637"/>
    <cellStyle name="20% - Accent6 2 2 2 3 3 3" xfId="19638"/>
    <cellStyle name="20% - Accent6 2 2 2 3 4" xfId="19639"/>
    <cellStyle name="20% - Accent6 2 2 2 3 4 2" xfId="19640"/>
    <cellStyle name="20% - Accent6 2 2 2 3 5" xfId="19641"/>
    <cellStyle name="20% - Accent6 2 2 2 4" xfId="19642"/>
    <cellStyle name="20% - Accent6 2 2 2 4 2" xfId="19643"/>
    <cellStyle name="20% - Accent6 2 2 2 4 2 2" xfId="19644"/>
    <cellStyle name="20% - Accent6 2 2 2 4 3" xfId="19645"/>
    <cellStyle name="20% - Accent6 2 2 2 5" xfId="19646"/>
    <cellStyle name="20% - Accent6 2 2 2 5 2" xfId="19647"/>
    <cellStyle name="20% - Accent6 2 2 2 5 2 2" xfId="19648"/>
    <cellStyle name="20% - Accent6 2 2 2 5 3" xfId="19649"/>
    <cellStyle name="20% - Accent6 2 2 2 6" xfId="19650"/>
    <cellStyle name="20% - Accent6 2 2 2 6 2" xfId="19651"/>
    <cellStyle name="20% - Accent6 2 2 2 6 2 2" xfId="19652"/>
    <cellStyle name="20% - Accent6 2 2 2 6 3" xfId="19653"/>
    <cellStyle name="20% - Accent6 2 2 2 7" xfId="19654"/>
    <cellStyle name="20% - Accent6 2 2 2 7 2" xfId="19655"/>
    <cellStyle name="20% - Accent6 2 2 2 8" xfId="19656"/>
    <cellStyle name="20% - Accent6 2 2 2 9" xfId="19605"/>
    <cellStyle name="20% - Accent6 2 2 3" xfId="284"/>
    <cellStyle name="20% - Accent6 2 2 3 2" xfId="19658"/>
    <cellStyle name="20% - Accent6 2 2 3 2 2" xfId="19659"/>
    <cellStyle name="20% - Accent6 2 2 3 2 2 2" xfId="19660"/>
    <cellStyle name="20% - Accent6 2 2 3 2 2 2 2" xfId="19661"/>
    <cellStyle name="20% - Accent6 2 2 3 2 2 3" xfId="19662"/>
    <cellStyle name="20% - Accent6 2 2 3 2 3" xfId="19663"/>
    <cellStyle name="20% - Accent6 2 2 3 2 3 2" xfId="19664"/>
    <cellStyle name="20% - Accent6 2 2 3 2 3 2 2" xfId="19665"/>
    <cellStyle name="20% - Accent6 2 2 3 2 3 3" xfId="19666"/>
    <cellStyle name="20% - Accent6 2 2 3 2 4" xfId="19667"/>
    <cellStyle name="20% - Accent6 2 2 3 2 4 2" xfId="19668"/>
    <cellStyle name="20% - Accent6 2 2 3 2 5" xfId="19669"/>
    <cellStyle name="20% - Accent6 2 2 3 3" xfId="19670"/>
    <cellStyle name="20% - Accent6 2 2 3 3 2" xfId="19671"/>
    <cellStyle name="20% - Accent6 2 2 3 3 2 2" xfId="19672"/>
    <cellStyle name="20% - Accent6 2 2 3 3 3" xfId="19673"/>
    <cellStyle name="20% - Accent6 2 2 3 4" xfId="19674"/>
    <cellStyle name="20% - Accent6 2 2 3 4 2" xfId="19675"/>
    <cellStyle name="20% - Accent6 2 2 3 4 2 2" xfId="19676"/>
    <cellStyle name="20% - Accent6 2 2 3 4 3" xfId="19677"/>
    <cellStyle name="20% - Accent6 2 2 3 5" xfId="19678"/>
    <cellStyle name="20% - Accent6 2 2 3 5 2" xfId="19679"/>
    <cellStyle name="20% - Accent6 2 2 3 6" xfId="19680"/>
    <cellStyle name="20% - Accent6 2 2 3 7" xfId="19657"/>
    <cellStyle name="20% - Accent6 2 2 4" xfId="19681"/>
    <cellStyle name="20% - Accent6 2 2 4 2" xfId="19682"/>
    <cellStyle name="20% - Accent6 2 2 4 2 2" xfId="19683"/>
    <cellStyle name="20% - Accent6 2 2 4 2 2 2" xfId="19684"/>
    <cellStyle name="20% - Accent6 2 2 4 2 3" xfId="19685"/>
    <cellStyle name="20% - Accent6 2 2 4 3" xfId="19686"/>
    <cellStyle name="20% - Accent6 2 2 4 3 2" xfId="19687"/>
    <cellStyle name="20% - Accent6 2 2 4 3 2 2" xfId="19688"/>
    <cellStyle name="20% - Accent6 2 2 4 3 3" xfId="19689"/>
    <cellStyle name="20% - Accent6 2 2 4 4" xfId="19690"/>
    <cellStyle name="20% - Accent6 2 2 4 4 2" xfId="19691"/>
    <cellStyle name="20% - Accent6 2 2 4 5" xfId="19692"/>
    <cellStyle name="20% - Accent6 2 2 5" xfId="19693"/>
    <cellStyle name="20% - Accent6 2 2 5 2" xfId="19694"/>
    <cellStyle name="20% - Accent6 2 2 5 2 2" xfId="19695"/>
    <cellStyle name="20% - Accent6 2 2 5 3" xfId="19696"/>
    <cellStyle name="20% - Accent6 2 2 6" xfId="19697"/>
    <cellStyle name="20% - Accent6 2 2 6 2" xfId="19698"/>
    <cellStyle name="20% - Accent6 2 2 6 2 2" xfId="19699"/>
    <cellStyle name="20% - Accent6 2 2 6 3" xfId="19700"/>
    <cellStyle name="20% - Accent6 2 2 7" xfId="19701"/>
    <cellStyle name="20% - Accent6 2 2 7 2" xfId="19702"/>
    <cellStyle name="20% - Accent6 2 2 7 2 2" xfId="19703"/>
    <cellStyle name="20% - Accent6 2 2 7 3" xfId="19704"/>
    <cellStyle name="20% - Accent6 2 2 8" xfId="19705"/>
    <cellStyle name="20% - Accent6 2 2 8 2" xfId="19706"/>
    <cellStyle name="20% - Accent6 2 2 9" xfId="19707"/>
    <cellStyle name="20% - Accent6 2 3" xfId="152"/>
    <cellStyle name="20% - Accent6 2 3 2" xfId="328"/>
    <cellStyle name="20% - Accent6 2 3 2 2" xfId="19710"/>
    <cellStyle name="20% - Accent6 2 3 2 2 2" xfId="19711"/>
    <cellStyle name="20% - Accent6 2 3 2 2 2 2" xfId="19712"/>
    <cellStyle name="20% - Accent6 2 3 2 2 2 2 2" xfId="19713"/>
    <cellStyle name="20% - Accent6 2 3 2 2 2 3" xfId="19714"/>
    <cellStyle name="20% - Accent6 2 3 2 2 3" xfId="19715"/>
    <cellStyle name="20% - Accent6 2 3 2 2 3 2" xfId="19716"/>
    <cellStyle name="20% - Accent6 2 3 2 2 3 2 2" xfId="19717"/>
    <cellStyle name="20% - Accent6 2 3 2 2 3 3" xfId="19718"/>
    <cellStyle name="20% - Accent6 2 3 2 2 4" xfId="19719"/>
    <cellStyle name="20% - Accent6 2 3 2 2 4 2" xfId="19720"/>
    <cellStyle name="20% - Accent6 2 3 2 2 5" xfId="19721"/>
    <cellStyle name="20% - Accent6 2 3 2 3" xfId="19722"/>
    <cellStyle name="20% - Accent6 2 3 2 3 2" xfId="19723"/>
    <cellStyle name="20% - Accent6 2 3 2 3 2 2" xfId="19724"/>
    <cellStyle name="20% - Accent6 2 3 2 3 3" xfId="19725"/>
    <cellStyle name="20% - Accent6 2 3 2 4" xfId="19726"/>
    <cellStyle name="20% - Accent6 2 3 2 4 2" xfId="19727"/>
    <cellStyle name="20% - Accent6 2 3 2 4 2 2" xfId="19728"/>
    <cellStyle name="20% - Accent6 2 3 2 4 3" xfId="19729"/>
    <cellStyle name="20% - Accent6 2 3 2 5" xfId="19730"/>
    <cellStyle name="20% - Accent6 2 3 2 5 2" xfId="19731"/>
    <cellStyle name="20% - Accent6 2 3 2 6" xfId="19732"/>
    <cellStyle name="20% - Accent6 2 3 2 7" xfId="19709"/>
    <cellStyle name="20% - Accent6 2 3 3" xfId="19733"/>
    <cellStyle name="20% - Accent6 2 3 3 2" xfId="19734"/>
    <cellStyle name="20% - Accent6 2 3 3 2 2" xfId="19735"/>
    <cellStyle name="20% - Accent6 2 3 3 2 2 2" xfId="19736"/>
    <cellStyle name="20% - Accent6 2 3 3 2 3" xfId="19737"/>
    <cellStyle name="20% - Accent6 2 3 3 3" xfId="19738"/>
    <cellStyle name="20% - Accent6 2 3 3 3 2" xfId="19739"/>
    <cellStyle name="20% - Accent6 2 3 3 3 2 2" xfId="19740"/>
    <cellStyle name="20% - Accent6 2 3 3 3 3" xfId="19741"/>
    <cellStyle name="20% - Accent6 2 3 3 4" xfId="19742"/>
    <cellStyle name="20% - Accent6 2 3 3 4 2" xfId="19743"/>
    <cellStyle name="20% - Accent6 2 3 3 5" xfId="19744"/>
    <cellStyle name="20% - Accent6 2 3 4" xfId="19745"/>
    <cellStyle name="20% - Accent6 2 3 4 2" xfId="19746"/>
    <cellStyle name="20% - Accent6 2 3 4 2 2" xfId="19747"/>
    <cellStyle name="20% - Accent6 2 3 4 3" xfId="19748"/>
    <cellStyle name="20% - Accent6 2 3 5" xfId="19749"/>
    <cellStyle name="20% - Accent6 2 3 5 2" xfId="19750"/>
    <cellStyle name="20% - Accent6 2 3 5 2 2" xfId="19751"/>
    <cellStyle name="20% - Accent6 2 3 5 3" xfId="19752"/>
    <cellStyle name="20% - Accent6 2 3 6" xfId="19753"/>
    <cellStyle name="20% - Accent6 2 3 6 2" xfId="19754"/>
    <cellStyle name="20% - Accent6 2 3 6 2 2" xfId="19755"/>
    <cellStyle name="20% - Accent6 2 3 6 3" xfId="19756"/>
    <cellStyle name="20% - Accent6 2 3 7" xfId="19757"/>
    <cellStyle name="20% - Accent6 2 3 7 2" xfId="19758"/>
    <cellStyle name="20% - Accent6 2 3 8" xfId="19759"/>
    <cellStyle name="20% - Accent6 2 3 9" xfId="19708"/>
    <cellStyle name="20% - Accent6 2 4" xfId="240"/>
    <cellStyle name="20% - Accent6 2 4 2" xfId="19761"/>
    <cellStyle name="20% - Accent6 2 4 2 2" xfId="19762"/>
    <cellStyle name="20% - Accent6 2 4 2 2 2" xfId="19763"/>
    <cellStyle name="20% - Accent6 2 4 2 2 2 2" xfId="19764"/>
    <cellStyle name="20% - Accent6 2 4 2 2 3" xfId="19765"/>
    <cellStyle name="20% - Accent6 2 4 2 3" xfId="19766"/>
    <cellStyle name="20% - Accent6 2 4 2 3 2" xfId="19767"/>
    <cellStyle name="20% - Accent6 2 4 2 3 2 2" xfId="19768"/>
    <cellStyle name="20% - Accent6 2 4 2 3 3" xfId="19769"/>
    <cellStyle name="20% - Accent6 2 4 2 4" xfId="19770"/>
    <cellStyle name="20% - Accent6 2 4 2 4 2" xfId="19771"/>
    <cellStyle name="20% - Accent6 2 4 2 5" xfId="19772"/>
    <cellStyle name="20% - Accent6 2 4 3" xfId="19773"/>
    <cellStyle name="20% - Accent6 2 4 3 2" xfId="19774"/>
    <cellStyle name="20% - Accent6 2 4 3 2 2" xfId="19775"/>
    <cellStyle name="20% - Accent6 2 4 3 3" xfId="19776"/>
    <cellStyle name="20% - Accent6 2 4 4" xfId="19777"/>
    <cellStyle name="20% - Accent6 2 4 4 2" xfId="19778"/>
    <cellStyle name="20% - Accent6 2 4 4 2 2" xfId="19779"/>
    <cellStyle name="20% - Accent6 2 4 4 3" xfId="19780"/>
    <cellStyle name="20% - Accent6 2 4 5" xfId="19781"/>
    <cellStyle name="20% - Accent6 2 4 5 2" xfId="19782"/>
    <cellStyle name="20% - Accent6 2 4 6" xfId="19783"/>
    <cellStyle name="20% - Accent6 2 4 7" xfId="19760"/>
    <cellStyle name="20% - Accent6 2 5" xfId="19784"/>
    <cellStyle name="20% - Accent6 2 5 2" xfId="19785"/>
    <cellStyle name="20% - Accent6 2 5 2 2" xfId="19786"/>
    <cellStyle name="20% - Accent6 2 5 2 2 2" xfId="19787"/>
    <cellStyle name="20% - Accent6 2 5 2 3" xfId="19788"/>
    <cellStyle name="20% - Accent6 2 5 3" xfId="19789"/>
    <cellStyle name="20% - Accent6 2 5 3 2" xfId="19790"/>
    <cellStyle name="20% - Accent6 2 5 3 2 2" xfId="19791"/>
    <cellStyle name="20% - Accent6 2 5 3 3" xfId="19792"/>
    <cellStyle name="20% - Accent6 2 5 4" xfId="19793"/>
    <cellStyle name="20% - Accent6 2 5 4 2" xfId="19794"/>
    <cellStyle name="20% - Accent6 2 5 5" xfId="19795"/>
    <cellStyle name="20% - Accent6 2 6" xfId="19796"/>
    <cellStyle name="20% - Accent6 2 6 2" xfId="19797"/>
    <cellStyle name="20% - Accent6 2 6 2 2" xfId="19798"/>
    <cellStyle name="20% - Accent6 2 6 3" xfId="19799"/>
    <cellStyle name="20% - Accent6 2 7" xfId="19800"/>
    <cellStyle name="20% - Accent6 2 7 2" xfId="19801"/>
    <cellStyle name="20% - Accent6 2 7 2 2" xfId="19802"/>
    <cellStyle name="20% - Accent6 2 7 3" xfId="19803"/>
    <cellStyle name="20% - Accent6 2 8" xfId="19804"/>
    <cellStyle name="20% - Accent6 2 8 2" xfId="19805"/>
    <cellStyle name="20% - Accent6 2 8 2 2" xfId="19806"/>
    <cellStyle name="20% - Accent6 2 8 3" xfId="19807"/>
    <cellStyle name="20% - Accent6 2 9" xfId="19808"/>
    <cellStyle name="20% - Accent6 2 9 2" xfId="19809"/>
    <cellStyle name="20% - Accent6 20" xfId="19810"/>
    <cellStyle name="20% - Accent6 20 2" xfId="19811"/>
    <cellStyle name="20% - Accent6 20 2 2" xfId="19812"/>
    <cellStyle name="20% - Accent6 20 2 2 2" xfId="19813"/>
    <cellStyle name="20% - Accent6 20 2 2 2 2" xfId="19814"/>
    <cellStyle name="20% - Accent6 20 2 2 2 2 2" xfId="19815"/>
    <cellStyle name="20% - Accent6 20 2 2 2 3" xfId="19816"/>
    <cellStyle name="20% - Accent6 20 2 2 3" xfId="19817"/>
    <cellStyle name="20% - Accent6 20 2 2 3 2" xfId="19818"/>
    <cellStyle name="20% - Accent6 20 2 2 3 2 2" xfId="19819"/>
    <cellStyle name="20% - Accent6 20 2 2 3 3" xfId="19820"/>
    <cellStyle name="20% - Accent6 20 2 2 4" xfId="19821"/>
    <cellStyle name="20% - Accent6 20 2 2 4 2" xfId="19822"/>
    <cellStyle name="20% - Accent6 20 2 2 5" xfId="19823"/>
    <cellStyle name="20% - Accent6 20 2 3" xfId="19824"/>
    <cellStyle name="20% - Accent6 20 2 3 2" xfId="19825"/>
    <cellStyle name="20% - Accent6 20 2 3 2 2" xfId="19826"/>
    <cellStyle name="20% - Accent6 20 2 3 3" xfId="19827"/>
    <cellStyle name="20% - Accent6 20 2 4" xfId="19828"/>
    <cellStyle name="20% - Accent6 20 2 4 2" xfId="19829"/>
    <cellStyle name="20% - Accent6 20 2 4 2 2" xfId="19830"/>
    <cellStyle name="20% - Accent6 20 2 4 3" xfId="19831"/>
    <cellStyle name="20% - Accent6 20 2 5" xfId="19832"/>
    <cellStyle name="20% - Accent6 20 2 5 2" xfId="19833"/>
    <cellStyle name="20% - Accent6 20 2 6" xfId="19834"/>
    <cellStyle name="20% - Accent6 20 3" xfId="19835"/>
    <cellStyle name="20% - Accent6 20 3 2" xfId="19836"/>
    <cellStyle name="20% - Accent6 20 3 2 2" xfId="19837"/>
    <cellStyle name="20% - Accent6 20 3 2 2 2" xfId="19838"/>
    <cellStyle name="20% - Accent6 20 3 2 3" xfId="19839"/>
    <cellStyle name="20% - Accent6 20 3 3" xfId="19840"/>
    <cellStyle name="20% - Accent6 20 3 3 2" xfId="19841"/>
    <cellStyle name="20% - Accent6 20 3 3 2 2" xfId="19842"/>
    <cellStyle name="20% - Accent6 20 3 3 3" xfId="19843"/>
    <cellStyle name="20% - Accent6 20 3 4" xfId="19844"/>
    <cellStyle name="20% - Accent6 20 3 4 2" xfId="19845"/>
    <cellStyle name="20% - Accent6 20 3 5" xfId="19846"/>
    <cellStyle name="20% - Accent6 20 4" xfId="19847"/>
    <cellStyle name="20% - Accent6 20 4 2" xfId="19848"/>
    <cellStyle name="20% - Accent6 20 4 2 2" xfId="19849"/>
    <cellStyle name="20% - Accent6 20 4 3" xfId="19850"/>
    <cellStyle name="20% - Accent6 20 5" xfId="19851"/>
    <cellStyle name="20% - Accent6 20 5 2" xfId="19852"/>
    <cellStyle name="20% - Accent6 20 5 2 2" xfId="19853"/>
    <cellStyle name="20% - Accent6 20 5 3" xfId="19854"/>
    <cellStyle name="20% - Accent6 20 6" xfId="19855"/>
    <cellStyle name="20% - Accent6 20 6 2" xfId="19856"/>
    <cellStyle name="20% - Accent6 20 7" xfId="19857"/>
    <cellStyle name="20% - Accent6 21" xfId="19858"/>
    <cellStyle name="20% - Accent6 21 2" xfId="19859"/>
    <cellStyle name="20% - Accent6 21 2 2" xfId="19860"/>
    <cellStyle name="20% - Accent6 21 2 2 2" xfId="19861"/>
    <cellStyle name="20% - Accent6 21 2 2 2 2" xfId="19862"/>
    <cellStyle name="20% - Accent6 21 2 2 2 2 2" xfId="19863"/>
    <cellStyle name="20% - Accent6 21 2 2 2 3" xfId="19864"/>
    <cellStyle name="20% - Accent6 21 2 2 3" xfId="19865"/>
    <cellStyle name="20% - Accent6 21 2 2 3 2" xfId="19866"/>
    <cellStyle name="20% - Accent6 21 2 2 3 2 2" xfId="19867"/>
    <cellStyle name="20% - Accent6 21 2 2 3 3" xfId="19868"/>
    <cellStyle name="20% - Accent6 21 2 2 4" xfId="19869"/>
    <cellStyle name="20% - Accent6 21 2 2 4 2" xfId="19870"/>
    <cellStyle name="20% - Accent6 21 2 2 5" xfId="19871"/>
    <cellStyle name="20% - Accent6 21 2 3" xfId="19872"/>
    <cellStyle name="20% - Accent6 21 2 3 2" xfId="19873"/>
    <cellStyle name="20% - Accent6 21 2 3 2 2" xfId="19874"/>
    <cellStyle name="20% - Accent6 21 2 3 3" xfId="19875"/>
    <cellStyle name="20% - Accent6 21 2 4" xfId="19876"/>
    <cellStyle name="20% - Accent6 21 2 4 2" xfId="19877"/>
    <cellStyle name="20% - Accent6 21 2 4 2 2" xfId="19878"/>
    <cellStyle name="20% - Accent6 21 2 4 3" xfId="19879"/>
    <cellStyle name="20% - Accent6 21 2 5" xfId="19880"/>
    <cellStyle name="20% - Accent6 21 2 5 2" xfId="19881"/>
    <cellStyle name="20% - Accent6 21 2 6" xfId="19882"/>
    <cellStyle name="20% - Accent6 21 3" xfId="19883"/>
    <cellStyle name="20% - Accent6 21 3 2" xfId="19884"/>
    <cellStyle name="20% - Accent6 21 3 2 2" xfId="19885"/>
    <cellStyle name="20% - Accent6 21 3 2 2 2" xfId="19886"/>
    <cellStyle name="20% - Accent6 21 3 2 3" xfId="19887"/>
    <cellStyle name="20% - Accent6 21 3 3" xfId="19888"/>
    <cellStyle name="20% - Accent6 21 3 3 2" xfId="19889"/>
    <cellStyle name="20% - Accent6 21 3 3 2 2" xfId="19890"/>
    <cellStyle name="20% - Accent6 21 3 3 3" xfId="19891"/>
    <cellStyle name="20% - Accent6 21 3 4" xfId="19892"/>
    <cellStyle name="20% - Accent6 21 3 4 2" xfId="19893"/>
    <cellStyle name="20% - Accent6 21 3 5" xfId="19894"/>
    <cellStyle name="20% - Accent6 21 4" xfId="19895"/>
    <cellStyle name="20% - Accent6 21 4 2" xfId="19896"/>
    <cellStyle name="20% - Accent6 21 4 2 2" xfId="19897"/>
    <cellStyle name="20% - Accent6 21 4 3" xfId="19898"/>
    <cellStyle name="20% - Accent6 21 5" xfId="19899"/>
    <cellStyle name="20% - Accent6 21 5 2" xfId="19900"/>
    <cellStyle name="20% - Accent6 21 5 2 2" xfId="19901"/>
    <cellStyle name="20% - Accent6 21 5 3" xfId="19902"/>
    <cellStyle name="20% - Accent6 21 6" xfId="19903"/>
    <cellStyle name="20% - Accent6 21 6 2" xfId="19904"/>
    <cellStyle name="20% - Accent6 21 7" xfId="19905"/>
    <cellStyle name="20% - Accent6 22" xfId="19906"/>
    <cellStyle name="20% - Accent6 22 2" xfId="19907"/>
    <cellStyle name="20% - Accent6 22 2 2" xfId="19908"/>
    <cellStyle name="20% - Accent6 22 2 2 2" xfId="19909"/>
    <cellStyle name="20% - Accent6 22 2 2 2 2" xfId="19910"/>
    <cellStyle name="20% - Accent6 22 2 2 2 2 2" xfId="19911"/>
    <cellStyle name="20% - Accent6 22 2 2 2 3" xfId="19912"/>
    <cellStyle name="20% - Accent6 22 2 2 3" xfId="19913"/>
    <cellStyle name="20% - Accent6 22 2 2 3 2" xfId="19914"/>
    <cellStyle name="20% - Accent6 22 2 2 3 2 2" xfId="19915"/>
    <cellStyle name="20% - Accent6 22 2 2 3 3" xfId="19916"/>
    <cellStyle name="20% - Accent6 22 2 2 4" xfId="19917"/>
    <cellStyle name="20% - Accent6 22 2 2 4 2" xfId="19918"/>
    <cellStyle name="20% - Accent6 22 2 2 5" xfId="19919"/>
    <cellStyle name="20% - Accent6 22 2 3" xfId="19920"/>
    <cellStyle name="20% - Accent6 22 2 3 2" xfId="19921"/>
    <cellStyle name="20% - Accent6 22 2 3 2 2" xfId="19922"/>
    <cellStyle name="20% - Accent6 22 2 3 3" xfId="19923"/>
    <cellStyle name="20% - Accent6 22 2 4" xfId="19924"/>
    <cellStyle name="20% - Accent6 22 2 4 2" xfId="19925"/>
    <cellStyle name="20% - Accent6 22 2 4 2 2" xfId="19926"/>
    <cellStyle name="20% - Accent6 22 2 4 3" xfId="19927"/>
    <cellStyle name="20% - Accent6 22 2 5" xfId="19928"/>
    <cellStyle name="20% - Accent6 22 2 5 2" xfId="19929"/>
    <cellStyle name="20% - Accent6 22 2 6" xfId="19930"/>
    <cellStyle name="20% - Accent6 22 3" xfId="19931"/>
    <cellStyle name="20% - Accent6 22 3 2" xfId="19932"/>
    <cellStyle name="20% - Accent6 22 3 2 2" xfId="19933"/>
    <cellStyle name="20% - Accent6 22 3 2 2 2" xfId="19934"/>
    <cellStyle name="20% - Accent6 22 3 2 3" xfId="19935"/>
    <cellStyle name="20% - Accent6 22 3 3" xfId="19936"/>
    <cellStyle name="20% - Accent6 22 3 3 2" xfId="19937"/>
    <cellStyle name="20% - Accent6 22 3 3 2 2" xfId="19938"/>
    <cellStyle name="20% - Accent6 22 3 3 3" xfId="19939"/>
    <cellStyle name="20% - Accent6 22 3 4" xfId="19940"/>
    <cellStyle name="20% - Accent6 22 3 4 2" xfId="19941"/>
    <cellStyle name="20% - Accent6 22 3 5" xfId="19942"/>
    <cellStyle name="20% - Accent6 22 4" xfId="19943"/>
    <cellStyle name="20% - Accent6 22 4 2" xfId="19944"/>
    <cellStyle name="20% - Accent6 22 4 2 2" xfId="19945"/>
    <cellStyle name="20% - Accent6 22 4 3" xfId="19946"/>
    <cellStyle name="20% - Accent6 22 5" xfId="19947"/>
    <cellStyle name="20% - Accent6 22 5 2" xfId="19948"/>
    <cellStyle name="20% - Accent6 22 5 2 2" xfId="19949"/>
    <cellStyle name="20% - Accent6 22 5 3" xfId="19950"/>
    <cellStyle name="20% - Accent6 22 6" xfId="19951"/>
    <cellStyle name="20% - Accent6 22 6 2" xfId="19952"/>
    <cellStyle name="20% - Accent6 22 7" xfId="19953"/>
    <cellStyle name="20% - Accent6 23" xfId="19954"/>
    <cellStyle name="20% - Accent6 23 2" xfId="19955"/>
    <cellStyle name="20% - Accent6 23 2 2" xfId="19956"/>
    <cellStyle name="20% - Accent6 23 2 2 2" xfId="19957"/>
    <cellStyle name="20% - Accent6 23 2 2 2 2" xfId="19958"/>
    <cellStyle name="20% - Accent6 23 2 2 3" xfId="19959"/>
    <cellStyle name="20% - Accent6 23 2 3" xfId="19960"/>
    <cellStyle name="20% - Accent6 23 2 3 2" xfId="19961"/>
    <cellStyle name="20% - Accent6 23 2 3 2 2" xfId="19962"/>
    <cellStyle name="20% - Accent6 23 2 3 3" xfId="19963"/>
    <cellStyle name="20% - Accent6 23 2 4" xfId="19964"/>
    <cellStyle name="20% - Accent6 23 2 4 2" xfId="19965"/>
    <cellStyle name="20% - Accent6 23 2 5" xfId="19966"/>
    <cellStyle name="20% - Accent6 23 3" xfId="19967"/>
    <cellStyle name="20% - Accent6 23 3 2" xfId="19968"/>
    <cellStyle name="20% - Accent6 23 3 2 2" xfId="19969"/>
    <cellStyle name="20% - Accent6 23 3 3" xfId="19970"/>
    <cellStyle name="20% - Accent6 23 4" xfId="19971"/>
    <cellStyle name="20% - Accent6 23 4 2" xfId="19972"/>
    <cellStyle name="20% - Accent6 23 4 2 2" xfId="19973"/>
    <cellStyle name="20% - Accent6 23 4 3" xfId="19974"/>
    <cellStyle name="20% - Accent6 23 5" xfId="19975"/>
    <cellStyle name="20% - Accent6 23 5 2" xfId="19976"/>
    <cellStyle name="20% - Accent6 23 6" xfId="19977"/>
    <cellStyle name="20% - Accent6 24" xfId="19978"/>
    <cellStyle name="20% - Accent6 24 2" xfId="19979"/>
    <cellStyle name="20% - Accent6 24 2 2" xfId="19980"/>
    <cellStyle name="20% - Accent6 24 2 2 2" xfId="19981"/>
    <cellStyle name="20% - Accent6 24 2 3" xfId="19982"/>
    <cellStyle name="20% - Accent6 24 3" xfId="19983"/>
    <cellStyle name="20% - Accent6 24 3 2" xfId="19984"/>
    <cellStyle name="20% - Accent6 24 3 2 2" xfId="19985"/>
    <cellStyle name="20% - Accent6 24 3 3" xfId="19986"/>
    <cellStyle name="20% - Accent6 24 4" xfId="19987"/>
    <cellStyle name="20% - Accent6 24 4 2" xfId="19988"/>
    <cellStyle name="20% - Accent6 24 5" xfId="19989"/>
    <cellStyle name="20% - Accent6 25" xfId="19990"/>
    <cellStyle name="20% - Accent6 25 2" xfId="19991"/>
    <cellStyle name="20% - Accent6 25 2 2" xfId="19992"/>
    <cellStyle name="20% - Accent6 25 2 3" xfId="19993"/>
    <cellStyle name="20% - Accent6 25 3" xfId="19994"/>
    <cellStyle name="20% - Accent6 25 3 2" xfId="19995"/>
    <cellStyle name="20% - Accent6 25 4" xfId="19996"/>
    <cellStyle name="20% - Accent6 25 5" xfId="19997"/>
    <cellStyle name="20% - Accent6 26" xfId="19998"/>
    <cellStyle name="20% - Accent6 26 2" xfId="19999"/>
    <cellStyle name="20% - Accent6 26 2 2" xfId="20000"/>
    <cellStyle name="20% - Accent6 26 2 3" xfId="20001"/>
    <cellStyle name="20% - Accent6 26 3" xfId="20002"/>
    <cellStyle name="20% - Accent6 26 3 2" xfId="20003"/>
    <cellStyle name="20% - Accent6 26 4" xfId="20004"/>
    <cellStyle name="20% - Accent6 26 5" xfId="20005"/>
    <cellStyle name="20% - Accent6 27" xfId="20006"/>
    <cellStyle name="20% - Accent6 27 2" xfId="20007"/>
    <cellStyle name="20% - Accent6 27 2 2" xfId="20008"/>
    <cellStyle name="20% - Accent6 27 2 3" xfId="20009"/>
    <cellStyle name="20% - Accent6 27 3" xfId="20010"/>
    <cellStyle name="20% - Accent6 27 3 2" xfId="20011"/>
    <cellStyle name="20% - Accent6 27 4" xfId="20012"/>
    <cellStyle name="20% - Accent6 27 5" xfId="20013"/>
    <cellStyle name="20% - Accent6 28" xfId="20014"/>
    <cellStyle name="20% - Accent6 28 2" xfId="20015"/>
    <cellStyle name="20% - Accent6 28 2 2" xfId="20016"/>
    <cellStyle name="20% - Accent6 28 3" xfId="20017"/>
    <cellStyle name="20% - Accent6 28 3 2" xfId="20018"/>
    <cellStyle name="20% - Accent6 28 4" xfId="20019"/>
    <cellStyle name="20% - Accent6 28 5" xfId="20020"/>
    <cellStyle name="20% - Accent6 29" xfId="20021"/>
    <cellStyle name="20% - Accent6 29 2" xfId="20022"/>
    <cellStyle name="20% - Accent6 29 2 2" xfId="20023"/>
    <cellStyle name="20% - Accent6 29 3" xfId="20024"/>
    <cellStyle name="20% - Accent6 29 3 2" xfId="20025"/>
    <cellStyle name="20% - Accent6 29 4" xfId="20026"/>
    <cellStyle name="20% - Accent6 29 5" xfId="20027"/>
    <cellStyle name="20% - Accent6 3" xfId="72"/>
    <cellStyle name="20% - Accent6 3 10" xfId="20029"/>
    <cellStyle name="20% - Accent6 3 10 2" xfId="20030"/>
    <cellStyle name="20% - Accent6 3 11" xfId="20031"/>
    <cellStyle name="20% - Accent6 3 12" xfId="20028"/>
    <cellStyle name="20% - Accent6 3 2" xfId="118"/>
    <cellStyle name="20% - Accent6 3 2 10" xfId="20032"/>
    <cellStyle name="20% - Accent6 3 2 2" xfId="206"/>
    <cellStyle name="20% - Accent6 3 2 2 2" xfId="382"/>
    <cellStyle name="20% - Accent6 3 2 2 2 2" xfId="20035"/>
    <cellStyle name="20% - Accent6 3 2 2 2 2 2" xfId="20036"/>
    <cellStyle name="20% - Accent6 3 2 2 2 2 2 2" xfId="20037"/>
    <cellStyle name="20% - Accent6 3 2 2 2 2 2 2 2" xfId="20038"/>
    <cellStyle name="20% - Accent6 3 2 2 2 2 2 3" xfId="20039"/>
    <cellStyle name="20% - Accent6 3 2 2 2 2 3" xfId="20040"/>
    <cellStyle name="20% - Accent6 3 2 2 2 2 3 2" xfId="20041"/>
    <cellStyle name="20% - Accent6 3 2 2 2 2 3 2 2" xfId="20042"/>
    <cellStyle name="20% - Accent6 3 2 2 2 2 3 3" xfId="20043"/>
    <cellStyle name="20% - Accent6 3 2 2 2 2 4" xfId="20044"/>
    <cellStyle name="20% - Accent6 3 2 2 2 2 4 2" xfId="20045"/>
    <cellStyle name="20% - Accent6 3 2 2 2 2 5" xfId="20046"/>
    <cellStyle name="20% - Accent6 3 2 2 2 3" xfId="20047"/>
    <cellStyle name="20% - Accent6 3 2 2 2 3 2" xfId="20048"/>
    <cellStyle name="20% - Accent6 3 2 2 2 3 2 2" xfId="20049"/>
    <cellStyle name="20% - Accent6 3 2 2 2 3 3" xfId="20050"/>
    <cellStyle name="20% - Accent6 3 2 2 2 4" xfId="20051"/>
    <cellStyle name="20% - Accent6 3 2 2 2 4 2" xfId="20052"/>
    <cellStyle name="20% - Accent6 3 2 2 2 4 2 2" xfId="20053"/>
    <cellStyle name="20% - Accent6 3 2 2 2 4 3" xfId="20054"/>
    <cellStyle name="20% - Accent6 3 2 2 2 5" xfId="20055"/>
    <cellStyle name="20% - Accent6 3 2 2 2 5 2" xfId="20056"/>
    <cellStyle name="20% - Accent6 3 2 2 2 6" xfId="20057"/>
    <cellStyle name="20% - Accent6 3 2 2 2 7" xfId="20034"/>
    <cellStyle name="20% - Accent6 3 2 2 3" xfId="20058"/>
    <cellStyle name="20% - Accent6 3 2 2 3 2" xfId="20059"/>
    <cellStyle name="20% - Accent6 3 2 2 3 2 2" xfId="20060"/>
    <cellStyle name="20% - Accent6 3 2 2 3 2 2 2" xfId="20061"/>
    <cellStyle name="20% - Accent6 3 2 2 3 2 3" xfId="20062"/>
    <cellStyle name="20% - Accent6 3 2 2 3 3" xfId="20063"/>
    <cellStyle name="20% - Accent6 3 2 2 3 3 2" xfId="20064"/>
    <cellStyle name="20% - Accent6 3 2 2 3 3 2 2" xfId="20065"/>
    <cellStyle name="20% - Accent6 3 2 2 3 3 3" xfId="20066"/>
    <cellStyle name="20% - Accent6 3 2 2 3 4" xfId="20067"/>
    <cellStyle name="20% - Accent6 3 2 2 3 4 2" xfId="20068"/>
    <cellStyle name="20% - Accent6 3 2 2 3 5" xfId="20069"/>
    <cellStyle name="20% - Accent6 3 2 2 4" xfId="20070"/>
    <cellStyle name="20% - Accent6 3 2 2 4 2" xfId="20071"/>
    <cellStyle name="20% - Accent6 3 2 2 4 2 2" xfId="20072"/>
    <cellStyle name="20% - Accent6 3 2 2 4 3" xfId="20073"/>
    <cellStyle name="20% - Accent6 3 2 2 5" xfId="20074"/>
    <cellStyle name="20% - Accent6 3 2 2 5 2" xfId="20075"/>
    <cellStyle name="20% - Accent6 3 2 2 5 2 2" xfId="20076"/>
    <cellStyle name="20% - Accent6 3 2 2 5 3" xfId="20077"/>
    <cellStyle name="20% - Accent6 3 2 2 6" xfId="20078"/>
    <cellStyle name="20% - Accent6 3 2 2 6 2" xfId="20079"/>
    <cellStyle name="20% - Accent6 3 2 2 6 2 2" xfId="20080"/>
    <cellStyle name="20% - Accent6 3 2 2 6 3" xfId="20081"/>
    <cellStyle name="20% - Accent6 3 2 2 7" xfId="20082"/>
    <cellStyle name="20% - Accent6 3 2 2 7 2" xfId="20083"/>
    <cellStyle name="20% - Accent6 3 2 2 8" xfId="20084"/>
    <cellStyle name="20% - Accent6 3 2 2 9" xfId="20033"/>
    <cellStyle name="20% - Accent6 3 2 3" xfId="294"/>
    <cellStyle name="20% - Accent6 3 2 3 2" xfId="20086"/>
    <cellStyle name="20% - Accent6 3 2 3 2 2" xfId="20087"/>
    <cellStyle name="20% - Accent6 3 2 3 2 2 2" xfId="20088"/>
    <cellStyle name="20% - Accent6 3 2 3 2 2 2 2" xfId="20089"/>
    <cellStyle name="20% - Accent6 3 2 3 2 2 3" xfId="20090"/>
    <cellStyle name="20% - Accent6 3 2 3 2 3" xfId="20091"/>
    <cellStyle name="20% - Accent6 3 2 3 2 3 2" xfId="20092"/>
    <cellStyle name="20% - Accent6 3 2 3 2 3 2 2" xfId="20093"/>
    <cellStyle name="20% - Accent6 3 2 3 2 3 3" xfId="20094"/>
    <cellStyle name="20% - Accent6 3 2 3 2 4" xfId="20095"/>
    <cellStyle name="20% - Accent6 3 2 3 2 4 2" xfId="20096"/>
    <cellStyle name="20% - Accent6 3 2 3 2 5" xfId="20097"/>
    <cellStyle name="20% - Accent6 3 2 3 3" xfId="20098"/>
    <cellStyle name="20% - Accent6 3 2 3 3 2" xfId="20099"/>
    <cellStyle name="20% - Accent6 3 2 3 3 2 2" xfId="20100"/>
    <cellStyle name="20% - Accent6 3 2 3 3 3" xfId="20101"/>
    <cellStyle name="20% - Accent6 3 2 3 4" xfId="20102"/>
    <cellStyle name="20% - Accent6 3 2 3 4 2" xfId="20103"/>
    <cellStyle name="20% - Accent6 3 2 3 4 2 2" xfId="20104"/>
    <cellStyle name="20% - Accent6 3 2 3 4 3" xfId="20105"/>
    <cellStyle name="20% - Accent6 3 2 3 5" xfId="20106"/>
    <cellStyle name="20% - Accent6 3 2 3 5 2" xfId="20107"/>
    <cellStyle name="20% - Accent6 3 2 3 6" xfId="20108"/>
    <cellStyle name="20% - Accent6 3 2 3 7" xfId="20085"/>
    <cellStyle name="20% - Accent6 3 2 4" xfId="20109"/>
    <cellStyle name="20% - Accent6 3 2 4 2" xfId="20110"/>
    <cellStyle name="20% - Accent6 3 2 4 2 2" xfId="20111"/>
    <cellStyle name="20% - Accent6 3 2 4 2 2 2" xfId="20112"/>
    <cellStyle name="20% - Accent6 3 2 4 2 3" xfId="20113"/>
    <cellStyle name="20% - Accent6 3 2 4 3" xfId="20114"/>
    <cellStyle name="20% - Accent6 3 2 4 3 2" xfId="20115"/>
    <cellStyle name="20% - Accent6 3 2 4 3 2 2" xfId="20116"/>
    <cellStyle name="20% - Accent6 3 2 4 3 3" xfId="20117"/>
    <cellStyle name="20% - Accent6 3 2 4 4" xfId="20118"/>
    <cellStyle name="20% - Accent6 3 2 4 4 2" xfId="20119"/>
    <cellStyle name="20% - Accent6 3 2 4 5" xfId="20120"/>
    <cellStyle name="20% - Accent6 3 2 5" xfId="20121"/>
    <cellStyle name="20% - Accent6 3 2 5 2" xfId="20122"/>
    <cellStyle name="20% - Accent6 3 2 5 2 2" xfId="20123"/>
    <cellStyle name="20% - Accent6 3 2 5 3" xfId="20124"/>
    <cellStyle name="20% - Accent6 3 2 6" xfId="20125"/>
    <cellStyle name="20% - Accent6 3 2 6 2" xfId="20126"/>
    <cellStyle name="20% - Accent6 3 2 6 2 2" xfId="20127"/>
    <cellStyle name="20% - Accent6 3 2 6 3" xfId="20128"/>
    <cellStyle name="20% - Accent6 3 2 7" xfId="20129"/>
    <cellStyle name="20% - Accent6 3 2 7 2" xfId="20130"/>
    <cellStyle name="20% - Accent6 3 2 7 2 2" xfId="20131"/>
    <cellStyle name="20% - Accent6 3 2 7 3" xfId="20132"/>
    <cellStyle name="20% - Accent6 3 2 8" xfId="20133"/>
    <cellStyle name="20% - Accent6 3 2 8 2" xfId="20134"/>
    <cellStyle name="20% - Accent6 3 2 9" xfId="20135"/>
    <cellStyle name="20% - Accent6 3 3" xfId="162"/>
    <cellStyle name="20% - Accent6 3 3 2" xfId="338"/>
    <cellStyle name="20% - Accent6 3 3 2 2" xfId="20138"/>
    <cellStyle name="20% - Accent6 3 3 2 2 2" xfId="20139"/>
    <cellStyle name="20% - Accent6 3 3 2 2 2 2" xfId="20140"/>
    <cellStyle name="20% - Accent6 3 3 2 2 2 2 2" xfId="20141"/>
    <cellStyle name="20% - Accent6 3 3 2 2 2 3" xfId="20142"/>
    <cellStyle name="20% - Accent6 3 3 2 2 3" xfId="20143"/>
    <cellStyle name="20% - Accent6 3 3 2 2 3 2" xfId="20144"/>
    <cellStyle name="20% - Accent6 3 3 2 2 3 2 2" xfId="20145"/>
    <cellStyle name="20% - Accent6 3 3 2 2 3 3" xfId="20146"/>
    <cellStyle name="20% - Accent6 3 3 2 2 4" xfId="20147"/>
    <cellStyle name="20% - Accent6 3 3 2 2 4 2" xfId="20148"/>
    <cellStyle name="20% - Accent6 3 3 2 2 5" xfId="20149"/>
    <cellStyle name="20% - Accent6 3 3 2 3" xfId="20150"/>
    <cellStyle name="20% - Accent6 3 3 2 3 2" xfId="20151"/>
    <cellStyle name="20% - Accent6 3 3 2 3 2 2" xfId="20152"/>
    <cellStyle name="20% - Accent6 3 3 2 3 3" xfId="20153"/>
    <cellStyle name="20% - Accent6 3 3 2 4" xfId="20154"/>
    <cellStyle name="20% - Accent6 3 3 2 4 2" xfId="20155"/>
    <cellStyle name="20% - Accent6 3 3 2 4 2 2" xfId="20156"/>
    <cellStyle name="20% - Accent6 3 3 2 4 3" xfId="20157"/>
    <cellStyle name="20% - Accent6 3 3 2 5" xfId="20158"/>
    <cellStyle name="20% - Accent6 3 3 2 5 2" xfId="20159"/>
    <cellStyle name="20% - Accent6 3 3 2 6" xfId="20160"/>
    <cellStyle name="20% - Accent6 3 3 2 7" xfId="20137"/>
    <cellStyle name="20% - Accent6 3 3 3" xfId="20161"/>
    <cellStyle name="20% - Accent6 3 3 3 2" xfId="20162"/>
    <cellStyle name="20% - Accent6 3 3 3 2 2" xfId="20163"/>
    <cellStyle name="20% - Accent6 3 3 3 2 2 2" xfId="20164"/>
    <cellStyle name="20% - Accent6 3 3 3 2 3" xfId="20165"/>
    <cellStyle name="20% - Accent6 3 3 3 3" xfId="20166"/>
    <cellStyle name="20% - Accent6 3 3 3 3 2" xfId="20167"/>
    <cellStyle name="20% - Accent6 3 3 3 3 2 2" xfId="20168"/>
    <cellStyle name="20% - Accent6 3 3 3 3 3" xfId="20169"/>
    <cellStyle name="20% - Accent6 3 3 3 4" xfId="20170"/>
    <cellStyle name="20% - Accent6 3 3 3 4 2" xfId="20171"/>
    <cellStyle name="20% - Accent6 3 3 3 5" xfId="20172"/>
    <cellStyle name="20% - Accent6 3 3 4" xfId="20173"/>
    <cellStyle name="20% - Accent6 3 3 4 2" xfId="20174"/>
    <cellStyle name="20% - Accent6 3 3 4 2 2" xfId="20175"/>
    <cellStyle name="20% - Accent6 3 3 4 3" xfId="20176"/>
    <cellStyle name="20% - Accent6 3 3 5" xfId="20177"/>
    <cellStyle name="20% - Accent6 3 3 5 2" xfId="20178"/>
    <cellStyle name="20% - Accent6 3 3 5 2 2" xfId="20179"/>
    <cellStyle name="20% - Accent6 3 3 5 3" xfId="20180"/>
    <cellStyle name="20% - Accent6 3 3 6" xfId="20181"/>
    <cellStyle name="20% - Accent6 3 3 6 2" xfId="20182"/>
    <cellStyle name="20% - Accent6 3 3 6 2 2" xfId="20183"/>
    <cellStyle name="20% - Accent6 3 3 6 3" xfId="20184"/>
    <cellStyle name="20% - Accent6 3 3 7" xfId="20185"/>
    <cellStyle name="20% - Accent6 3 3 7 2" xfId="20186"/>
    <cellStyle name="20% - Accent6 3 3 8" xfId="20187"/>
    <cellStyle name="20% - Accent6 3 3 9" xfId="20136"/>
    <cellStyle name="20% - Accent6 3 4" xfId="250"/>
    <cellStyle name="20% - Accent6 3 4 2" xfId="20189"/>
    <cellStyle name="20% - Accent6 3 4 2 2" xfId="20190"/>
    <cellStyle name="20% - Accent6 3 4 2 2 2" xfId="20191"/>
    <cellStyle name="20% - Accent6 3 4 2 2 2 2" xfId="20192"/>
    <cellStyle name="20% - Accent6 3 4 2 2 3" xfId="20193"/>
    <cellStyle name="20% - Accent6 3 4 2 3" xfId="20194"/>
    <cellStyle name="20% - Accent6 3 4 2 3 2" xfId="20195"/>
    <cellStyle name="20% - Accent6 3 4 2 3 2 2" xfId="20196"/>
    <cellStyle name="20% - Accent6 3 4 2 3 3" xfId="20197"/>
    <cellStyle name="20% - Accent6 3 4 2 4" xfId="20198"/>
    <cellStyle name="20% - Accent6 3 4 2 4 2" xfId="20199"/>
    <cellStyle name="20% - Accent6 3 4 2 5" xfId="20200"/>
    <cellStyle name="20% - Accent6 3 4 3" xfId="20201"/>
    <cellStyle name="20% - Accent6 3 4 3 2" xfId="20202"/>
    <cellStyle name="20% - Accent6 3 4 3 2 2" xfId="20203"/>
    <cellStyle name="20% - Accent6 3 4 3 3" xfId="20204"/>
    <cellStyle name="20% - Accent6 3 4 4" xfId="20205"/>
    <cellStyle name="20% - Accent6 3 4 4 2" xfId="20206"/>
    <cellStyle name="20% - Accent6 3 4 4 2 2" xfId="20207"/>
    <cellStyle name="20% - Accent6 3 4 4 3" xfId="20208"/>
    <cellStyle name="20% - Accent6 3 4 5" xfId="20209"/>
    <cellStyle name="20% - Accent6 3 4 5 2" xfId="20210"/>
    <cellStyle name="20% - Accent6 3 4 6" xfId="20211"/>
    <cellStyle name="20% - Accent6 3 4 7" xfId="20188"/>
    <cellStyle name="20% - Accent6 3 5" xfId="20212"/>
    <cellStyle name="20% - Accent6 3 5 2" xfId="20213"/>
    <cellStyle name="20% - Accent6 3 5 2 2" xfId="20214"/>
    <cellStyle name="20% - Accent6 3 5 2 2 2" xfId="20215"/>
    <cellStyle name="20% - Accent6 3 5 2 3" xfId="20216"/>
    <cellStyle name="20% - Accent6 3 5 3" xfId="20217"/>
    <cellStyle name="20% - Accent6 3 5 3 2" xfId="20218"/>
    <cellStyle name="20% - Accent6 3 5 3 2 2" xfId="20219"/>
    <cellStyle name="20% - Accent6 3 5 3 3" xfId="20220"/>
    <cellStyle name="20% - Accent6 3 5 4" xfId="20221"/>
    <cellStyle name="20% - Accent6 3 5 4 2" xfId="20222"/>
    <cellStyle name="20% - Accent6 3 5 5" xfId="20223"/>
    <cellStyle name="20% - Accent6 3 6" xfId="20224"/>
    <cellStyle name="20% - Accent6 3 6 2" xfId="20225"/>
    <cellStyle name="20% - Accent6 3 6 2 2" xfId="20226"/>
    <cellStyle name="20% - Accent6 3 6 3" xfId="20227"/>
    <cellStyle name="20% - Accent6 3 7" xfId="20228"/>
    <cellStyle name="20% - Accent6 3 7 2" xfId="20229"/>
    <cellStyle name="20% - Accent6 3 7 2 2" xfId="20230"/>
    <cellStyle name="20% - Accent6 3 7 3" xfId="20231"/>
    <cellStyle name="20% - Accent6 3 8" xfId="20232"/>
    <cellStyle name="20% - Accent6 3 8 2" xfId="20233"/>
    <cellStyle name="20% - Accent6 3 8 2 2" xfId="20234"/>
    <cellStyle name="20% - Accent6 3 8 3" xfId="20235"/>
    <cellStyle name="20% - Accent6 3 9" xfId="20236"/>
    <cellStyle name="20% - Accent6 3 9 2" xfId="20237"/>
    <cellStyle name="20% - Accent6 30" xfId="20238"/>
    <cellStyle name="20% - Accent6 30 2" xfId="20239"/>
    <cellStyle name="20% - Accent6 30 2 2" xfId="20240"/>
    <cellStyle name="20% - Accent6 30 3" xfId="20241"/>
    <cellStyle name="20% - Accent6 30 3 2" xfId="20242"/>
    <cellStyle name="20% - Accent6 30 4" xfId="20243"/>
    <cellStyle name="20% - Accent6 30 5" xfId="20244"/>
    <cellStyle name="20% - Accent6 31" xfId="20245"/>
    <cellStyle name="20% - Accent6 31 2" xfId="20246"/>
    <cellStyle name="20% - Accent6 31 2 2" xfId="20247"/>
    <cellStyle name="20% - Accent6 31 3" xfId="20248"/>
    <cellStyle name="20% - Accent6 31 3 2" xfId="20249"/>
    <cellStyle name="20% - Accent6 31 4" xfId="20250"/>
    <cellStyle name="20% - Accent6 31 5" xfId="20251"/>
    <cellStyle name="20% - Accent6 32" xfId="20252"/>
    <cellStyle name="20% - Accent6 32 2" xfId="20253"/>
    <cellStyle name="20% - Accent6 32 2 2" xfId="20254"/>
    <cellStyle name="20% - Accent6 32 3" xfId="20255"/>
    <cellStyle name="20% - Accent6 32 3 2" xfId="20256"/>
    <cellStyle name="20% - Accent6 32 4" xfId="20257"/>
    <cellStyle name="20% - Accent6 32 5" xfId="20258"/>
    <cellStyle name="20% - Accent6 33" xfId="20259"/>
    <cellStyle name="20% - Accent6 33 2" xfId="20260"/>
    <cellStyle name="20% - Accent6 33 2 2" xfId="20261"/>
    <cellStyle name="20% - Accent6 33 3" xfId="20262"/>
    <cellStyle name="20% - Accent6 33 3 2" xfId="20263"/>
    <cellStyle name="20% - Accent6 33 4" xfId="20264"/>
    <cellStyle name="20% - Accent6 33 5" xfId="20265"/>
    <cellStyle name="20% - Accent6 34" xfId="20266"/>
    <cellStyle name="20% - Accent6 34 2" xfId="20267"/>
    <cellStyle name="20% - Accent6 34 2 2" xfId="20268"/>
    <cellStyle name="20% - Accent6 34 3" xfId="20269"/>
    <cellStyle name="20% - Accent6 34 3 2" xfId="20270"/>
    <cellStyle name="20% - Accent6 34 4" xfId="20271"/>
    <cellStyle name="20% - Accent6 34 5" xfId="20272"/>
    <cellStyle name="20% - Accent6 35" xfId="20273"/>
    <cellStyle name="20% - Accent6 35 2" xfId="20274"/>
    <cellStyle name="20% - Accent6 35 2 2" xfId="20275"/>
    <cellStyle name="20% - Accent6 35 3" xfId="20276"/>
    <cellStyle name="20% - Accent6 35 3 2" xfId="20277"/>
    <cellStyle name="20% - Accent6 35 4" xfId="20278"/>
    <cellStyle name="20% - Accent6 35 5" xfId="20279"/>
    <cellStyle name="20% - Accent6 36" xfId="20280"/>
    <cellStyle name="20% - Accent6 36 2" xfId="20281"/>
    <cellStyle name="20% - Accent6 36 2 2" xfId="20282"/>
    <cellStyle name="20% - Accent6 36 3" xfId="20283"/>
    <cellStyle name="20% - Accent6 36 3 2" xfId="20284"/>
    <cellStyle name="20% - Accent6 36 4" xfId="20285"/>
    <cellStyle name="20% - Accent6 36 5" xfId="20286"/>
    <cellStyle name="20% - Accent6 37" xfId="20287"/>
    <cellStyle name="20% - Accent6 37 2" xfId="20288"/>
    <cellStyle name="20% - Accent6 37 2 2" xfId="20289"/>
    <cellStyle name="20% - Accent6 37 3" xfId="20290"/>
    <cellStyle name="20% - Accent6 37 3 2" xfId="20291"/>
    <cellStyle name="20% - Accent6 37 4" xfId="20292"/>
    <cellStyle name="20% - Accent6 37 5" xfId="20293"/>
    <cellStyle name="20% - Accent6 38" xfId="20294"/>
    <cellStyle name="20% - Accent6 38 2" xfId="20295"/>
    <cellStyle name="20% - Accent6 38 2 2" xfId="20296"/>
    <cellStyle name="20% - Accent6 38 3" xfId="20297"/>
    <cellStyle name="20% - Accent6 38 3 2" xfId="20298"/>
    <cellStyle name="20% - Accent6 38 4" xfId="20299"/>
    <cellStyle name="20% - Accent6 38 5" xfId="20300"/>
    <cellStyle name="20% - Accent6 39" xfId="20301"/>
    <cellStyle name="20% - Accent6 39 2" xfId="20302"/>
    <cellStyle name="20% - Accent6 39 2 2" xfId="20303"/>
    <cellStyle name="20% - Accent6 39 3" xfId="20304"/>
    <cellStyle name="20% - Accent6 39 3 2" xfId="20305"/>
    <cellStyle name="20% - Accent6 39 4" xfId="20306"/>
    <cellStyle name="20% - Accent6 39 5" xfId="20307"/>
    <cellStyle name="20% - Accent6 4" xfId="92"/>
    <cellStyle name="20% - Accent6 4 10" xfId="20309"/>
    <cellStyle name="20% - Accent6 4 10 2" xfId="20310"/>
    <cellStyle name="20% - Accent6 4 11" xfId="20311"/>
    <cellStyle name="20% - Accent6 4 12" xfId="20308"/>
    <cellStyle name="20% - Accent6 4 2" xfId="181"/>
    <cellStyle name="20% - Accent6 4 2 10" xfId="20312"/>
    <cellStyle name="20% - Accent6 4 2 2" xfId="357"/>
    <cellStyle name="20% - Accent6 4 2 2 2" xfId="20314"/>
    <cellStyle name="20% - Accent6 4 2 2 2 2" xfId="20315"/>
    <cellStyle name="20% - Accent6 4 2 2 2 2 2" xfId="20316"/>
    <cellStyle name="20% - Accent6 4 2 2 2 2 2 2" xfId="20317"/>
    <cellStyle name="20% - Accent6 4 2 2 2 2 2 2 2" xfId="20318"/>
    <cellStyle name="20% - Accent6 4 2 2 2 2 2 3" xfId="20319"/>
    <cellStyle name="20% - Accent6 4 2 2 2 2 3" xfId="20320"/>
    <cellStyle name="20% - Accent6 4 2 2 2 2 3 2" xfId="20321"/>
    <cellStyle name="20% - Accent6 4 2 2 2 2 3 2 2" xfId="20322"/>
    <cellStyle name="20% - Accent6 4 2 2 2 2 3 3" xfId="20323"/>
    <cellStyle name="20% - Accent6 4 2 2 2 2 4" xfId="20324"/>
    <cellStyle name="20% - Accent6 4 2 2 2 2 4 2" xfId="20325"/>
    <cellStyle name="20% - Accent6 4 2 2 2 2 5" xfId="20326"/>
    <cellStyle name="20% - Accent6 4 2 2 2 3" xfId="20327"/>
    <cellStyle name="20% - Accent6 4 2 2 2 3 2" xfId="20328"/>
    <cellStyle name="20% - Accent6 4 2 2 2 3 2 2" xfId="20329"/>
    <cellStyle name="20% - Accent6 4 2 2 2 3 3" xfId="20330"/>
    <cellStyle name="20% - Accent6 4 2 2 2 4" xfId="20331"/>
    <cellStyle name="20% - Accent6 4 2 2 2 4 2" xfId="20332"/>
    <cellStyle name="20% - Accent6 4 2 2 2 4 2 2" xfId="20333"/>
    <cellStyle name="20% - Accent6 4 2 2 2 4 3" xfId="20334"/>
    <cellStyle name="20% - Accent6 4 2 2 2 5" xfId="20335"/>
    <cellStyle name="20% - Accent6 4 2 2 2 5 2" xfId="20336"/>
    <cellStyle name="20% - Accent6 4 2 2 2 6" xfId="20337"/>
    <cellStyle name="20% - Accent6 4 2 2 3" xfId="20338"/>
    <cellStyle name="20% - Accent6 4 2 2 3 2" xfId="20339"/>
    <cellStyle name="20% - Accent6 4 2 2 3 2 2" xfId="20340"/>
    <cellStyle name="20% - Accent6 4 2 2 3 2 2 2" xfId="20341"/>
    <cellStyle name="20% - Accent6 4 2 2 3 2 3" xfId="20342"/>
    <cellStyle name="20% - Accent6 4 2 2 3 3" xfId="20343"/>
    <cellStyle name="20% - Accent6 4 2 2 3 3 2" xfId="20344"/>
    <cellStyle name="20% - Accent6 4 2 2 3 3 2 2" xfId="20345"/>
    <cellStyle name="20% - Accent6 4 2 2 3 3 3" xfId="20346"/>
    <cellStyle name="20% - Accent6 4 2 2 3 4" xfId="20347"/>
    <cellStyle name="20% - Accent6 4 2 2 3 4 2" xfId="20348"/>
    <cellStyle name="20% - Accent6 4 2 2 3 5" xfId="20349"/>
    <cellStyle name="20% - Accent6 4 2 2 4" xfId="20350"/>
    <cellStyle name="20% - Accent6 4 2 2 4 2" xfId="20351"/>
    <cellStyle name="20% - Accent6 4 2 2 4 2 2" xfId="20352"/>
    <cellStyle name="20% - Accent6 4 2 2 4 3" xfId="20353"/>
    <cellStyle name="20% - Accent6 4 2 2 5" xfId="20354"/>
    <cellStyle name="20% - Accent6 4 2 2 5 2" xfId="20355"/>
    <cellStyle name="20% - Accent6 4 2 2 5 2 2" xfId="20356"/>
    <cellStyle name="20% - Accent6 4 2 2 5 3" xfId="20357"/>
    <cellStyle name="20% - Accent6 4 2 2 6" xfId="20358"/>
    <cellStyle name="20% - Accent6 4 2 2 6 2" xfId="20359"/>
    <cellStyle name="20% - Accent6 4 2 2 6 2 2" xfId="20360"/>
    <cellStyle name="20% - Accent6 4 2 2 6 3" xfId="20361"/>
    <cellStyle name="20% - Accent6 4 2 2 7" xfId="20362"/>
    <cellStyle name="20% - Accent6 4 2 2 7 2" xfId="20363"/>
    <cellStyle name="20% - Accent6 4 2 2 8" xfId="20364"/>
    <cellStyle name="20% - Accent6 4 2 2 9" xfId="20313"/>
    <cellStyle name="20% - Accent6 4 2 3" xfId="20365"/>
    <cellStyle name="20% - Accent6 4 2 3 2" xfId="20366"/>
    <cellStyle name="20% - Accent6 4 2 3 2 2" xfId="20367"/>
    <cellStyle name="20% - Accent6 4 2 3 2 2 2" xfId="20368"/>
    <cellStyle name="20% - Accent6 4 2 3 2 2 2 2" xfId="20369"/>
    <cellStyle name="20% - Accent6 4 2 3 2 2 3" xfId="20370"/>
    <cellStyle name="20% - Accent6 4 2 3 2 3" xfId="20371"/>
    <cellStyle name="20% - Accent6 4 2 3 2 3 2" xfId="20372"/>
    <cellStyle name="20% - Accent6 4 2 3 2 3 2 2" xfId="20373"/>
    <cellStyle name="20% - Accent6 4 2 3 2 3 3" xfId="20374"/>
    <cellStyle name="20% - Accent6 4 2 3 2 4" xfId="20375"/>
    <cellStyle name="20% - Accent6 4 2 3 2 4 2" xfId="20376"/>
    <cellStyle name="20% - Accent6 4 2 3 2 5" xfId="20377"/>
    <cellStyle name="20% - Accent6 4 2 3 3" xfId="20378"/>
    <cellStyle name="20% - Accent6 4 2 3 3 2" xfId="20379"/>
    <cellStyle name="20% - Accent6 4 2 3 3 2 2" xfId="20380"/>
    <cellStyle name="20% - Accent6 4 2 3 3 3" xfId="20381"/>
    <cellStyle name="20% - Accent6 4 2 3 4" xfId="20382"/>
    <cellStyle name="20% - Accent6 4 2 3 4 2" xfId="20383"/>
    <cellStyle name="20% - Accent6 4 2 3 4 2 2" xfId="20384"/>
    <cellStyle name="20% - Accent6 4 2 3 4 3" xfId="20385"/>
    <cellStyle name="20% - Accent6 4 2 3 5" xfId="20386"/>
    <cellStyle name="20% - Accent6 4 2 3 5 2" xfId="20387"/>
    <cellStyle name="20% - Accent6 4 2 3 6" xfId="20388"/>
    <cellStyle name="20% - Accent6 4 2 4" xfId="20389"/>
    <cellStyle name="20% - Accent6 4 2 4 2" xfId="20390"/>
    <cellStyle name="20% - Accent6 4 2 4 2 2" xfId="20391"/>
    <cellStyle name="20% - Accent6 4 2 4 2 2 2" xfId="20392"/>
    <cellStyle name="20% - Accent6 4 2 4 2 3" xfId="20393"/>
    <cellStyle name="20% - Accent6 4 2 4 3" xfId="20394"/>
    <cellStyle name="20% - Accent6 4 2 4 3 2" xfId="20395"/>
    <cellStyle name="20% - Accent6 4 2 4 3 2 2" xfId="20396"/>
    <cellStyle name="20% - Accent6 4 2 4 3 3" xfId="20397"/>
    <cellStyle name="20% - Accent6 4 2 4 4" xfId="20398"/>
    <cellStyle name="20% - Accent6 4 2 4 4 2" xfId="20399"/>
    <cellStyle name="20% - Accent6 4 2 4 5" xfId="20400"/>
    <cellStyle name="20% - Accent6 4 2 5" xfId="20401"/>
    <cellStyle name="20% - Accent6 4 2 5 2" xfId="20402"/>
    <cellStyle name="20% - Accent6 4 2 5 2 2" xfId="20403"/>
    <cellStyle name="20% - Accent6 4 2 5 3" xfId="20404"/>
    <cellStyle name="20% - Accent6 4 2 6" xfId="20405"/>
    <cellStyle name="20% - Accent6 4 2 6 2" xfId="20406"/>
    <cellStyle name="20% - Accent6 4 2 6 2 2" xfId="20407"/>
    <cellStyle name="20% - Accent6 4 2 6 3" xfId="20408"/>
    <cellStyle name="20% - Accent6 4 2 7" xfId="20409"/>
    <cellStyle name="20% - Accent6 4 2 7 2" xfId="20410"/>
    <cellStyle name="20% - Accent6 4 2 7 2 2" xfId="20411"/>
    <cellStyle name="20% - Accent6 4 2 7 3" xfId="20412"/>
    <cellStyle name="20% - Accent6 4 2 8" xfId="20413"/>
    <cellStyle name="20% - Accent6 4 2 8 2" xfId="20414"/>
    <cellStyle name="20% - Accent6 4 2 9" xfId="20415"/>
    <cellStyle name="20% - Accent6 4 3" xfId="269"/>
    <cellStyle name="20% - Accent6 4 3 2" xfId="20417"/>
    <cellStyle name="20% - Accent6 4 3 2 2" xfId="20418"/>
    <cellStyle name="20% - Accent6 4 3 2 2 2" xfId="20419"/>
    <cellStyle name="20% - Accent6 4 3 2 2 2 2" xfId="20420"/>
    <cellStyle name="20% - Accent6 4 3 2 2 2 2 2" xfId="20421"/>
    <cellStyle name="20% - Accent6 4 3 2 2 2 3" xfId="20422"/>
    <cellStyle name="20% - Accent6 4 3 2 2 3" xfId="20423"/>
    <cellStyle name="20% - Accent6 4 3 2 2 3 2" xfId="20424"/>
    <cellStyle name="20% - Accent6 4 3 2 2 3 2 2" xfId="20425"/>
    <cellStyle name="20% - Accent6 4 3 2 2 3 3" xfId="20426"/>
    <cellStyle name="20% - Accent6 4 3 2 2 4" xfId="20427"/>
    <cellStyle name="20% - Accent6 4 3 2 2 4 2" xfId="20428"/>
    <cellStyle name="20% - Accent6 4 3 2 2 5" xfId="20429"/>
    <cellStyle name="20% - Accent6 4 3 2 3" xfId="20430"/>
    <cellStyle name="20% - Accent6 4 3 2 3 2" xfId="20431"/>
    <cellStyle name="20% - Accent6 4 3 2 3 2 2" xfId="20432"/>
    <cellStyle name="20% - Accent6 4 3 2 3 3" xfId="20433"/>
    <cellStyle name="20% - Accent6 4 3 2 4" xfId="20434"/>
    <cellStyle name="20% - Accent6 4 3 2 4 2" xfId="20435"/>
    <cellStyle name="20% - Accent6 4 3 2 4 2 2" xfId="20436"/>
    <cellStyle name="20% - Accent6 4 3 2 4 3" xfId="20437"/>
    <cellStyle name="20% - Accent6 4 3 2 5" xfId="20438"/>
    <cellStyle name="20% - Accent6 4 3 2 5 2" xfId="20439"/>
    <cellStyle name="20% - Accent6 4 3 2 6" xfId="20440"/>
    <cellStyle name="20% - Accent6 4 3 3" xfId="20441"/>
    <cellStyle name="20% - Accent6 4 3 3 2" xfId="20442"/>
    <cellStyle name="20% - Accent6 4 3 3 2 2" xfId="20443"/>
    <cellStyle name="20% - Accent6 4 3 3 2 2 2" xfId="20444"/>
    <cellStyle name="20% - Accent6 4 3 3 2 3" xfId="20445"/>
    <cellStyle name="20% - Accent6 4 3 3 3" xfId="20446"/>
    <cellStyle name="20% - Accent6 4 3 3 3 2" xfId="20447"/>
    <cellStyle name="20% - Accent6 4 3 3 3 2 2" xfId="20448"/>
    <cellStyle name="20% - Accent6 4 3 3 3 3" xfId="20449"/>
    <cellStyle name="20% - Accent6 4 3 3 4" xfId="20450"/>
    <cellStyle name="20% - Accent6 4 3 3 4 2" xfId="20451"/>
    <cellStyle name="20% - Accent6 4 3 3 5" xfId="20452"/>
    <cellStyle name="20% - Accent6 4 3 4" xfId="20453"/>
    <cellStyle name="20% - Accent6 4 3 4 2" xfId="20454"/>
    <cellStyle name="20% - Accent6 4 3 4 2 2" xfId="20455"/>
    <cellStyle name="20% - Accent6 4 3 4 3" xfId="20456"/>
    <cellStyle name="20% - Accent6 4 3 5" xfId="20457"/>
    <cellStyle name="20% - Accent6 4 3 5 2" xfId="20458"/>
    <cellStyle name="20% - Accent6 4 3 5 2 2" xfId="20459"/>
    <cellStyle name="20% - Accent6 4 3 5 3" xfId="20460"/>
    <cellStyle name="20% - Accent6 4 3 6" xfId="20461"/>
    <cellStyle name="20% - Accent6 4 3 6 2" xfId="20462"/>
    <cellStyle name="20% - Accent6 4 3 6 2 2" xfId="20463"/>
    <cellStyle name="20% - Accent6 4 3 6 3" xfId="20464"/>
    <cellStyle name="20% - Accent6 4 3 7" xfId="20465"/>
    <cellStyle name="20% - Accent6 4 3 7 2" xfId="20466"/>
    <cellStyle name="20% - Accent6 4 3 8" xfId="20467"/>
    <cellStyle name="20% - Accent6 4 3 9" xfId="20416"/>
    <cellStyle name="20% - Accent6 4 4" xfId="20468"/>
    <cellStyle name="20% - Accent6 4 4 2" xfId="20469"/>
    <cellStyle name="20% - Accent6 4 4 2 2" xfId="20470"/>
    <cellStyle name="20% - Accent6 4 4 2 2 2" xfId="20471"/>
    <cellStyle name="20% - Accent6 4 4 2 2 2 2" xfId="20472"/>
    <cellStyle name="20% - Accent6 4 4 2 2 3" xfId="20473"/>
    <cellStyle name="20% - Accent6 4 4 2 3" xfId="20474"/>
    <cellStyle name="20% - Accent6 4 4 2 3 2" xfId="20475"/>
    <cellStyle name="20% - Accent6 4 4 2 3 2 2" xfId="20476"/>
    <cellStyle name="20% - Accent6 4 4 2 3 3" xfId="20477"/>
    <cellStyle name="20% - Accent6 4 4 2 4" xfId="20478"/>
    <cellStyle name="20% - Accent6 4 4 2 4 2" xfId="20479"/>
    <cellStyle name="20% - Accent6 4 4 2 5" xfId="20480"/>
    <cellStyle name="20% - Accent6 4 4 3" xfId="20481"/>
    <cellStyle name="20% - Accent6 4 4 3 2" xfId="20482"/>
    <cellStyle name="20% - Accent6 4 4 3 2 2" xfId="20483"/>
    <cellStyle name="20% - Accent6 4 4 3 3" xfId="20484"/>
    <cellStyle name="20% - Accent6 4 4 4" xfId="20485"/>
    <cellStyle name="20% - Accent6 4 4 4 2" xfId="20486"/>
    <cellStyle name="20% - Accent6 4 4 4 2 2" xfId="20487"/>
    <cellStyle name="20% - Accent6 4 4 4 3" xfId="20488"/>
    <cellStyle name="20% - Accent6 4 4 5" xfId="20489"/>
    <cellStyle name="20% - Accent6 4 4 5 2" xfId="20490"/>
    <cellStyle name="20% - Accent6 4 4 6" xfId="20491"/>
    <cellStyle name="20% - Accent6 4 5" xfId="20492"/>
    <cellStyle name="20% - Accent6 4 5 2" xfId="20493"/>
    <cellStyle name="20% - Accent6 4 5 2 2" xfId="20494"/>
    <cellStyle name="20% - Accent6 4 5 2 2 2" xfId="20495"/>
    <cellStyle name="20% - Accent6 4 5 2 3" xfId="20496"/>
    <cellStyle name="20% - Accent6 4 5 3" xfId="20497"/>
    <cellStyle name="20% - Accent6 4 5 3 2" xfId="20498"/>
    <cellStyle name="20% - Accent6 4 5 3 2 2" xfId="20499"/>
    <cellStyle name="20% - Accent6 4 5 3 3" xfId="20500"/>
    <cellStyle name="20% - Accent6 4 5 4" xfId="20501"/>
    <cellStyle name="20% - Accent6 4 5 4 2" xfId="20502"/>
    <cellStyle name="20% - Accent6 4 5 5" xfId="20503"/>
    <cellStyle name="20% - Accent6 4 6" xfId="20504"/>
    <cellStyle name="20% - Accent6 4 6 2" xfId="20505"/>
    <cellStyle name="20% - Accent6 4 6 2 2" xfId="20506"/>
    <cellStyle name="20% - Accent6 4 6 3" xfId="20507"/>
    <cellStyle name="20% - Accent6 4 7" xfId="20508"/>
    <cellStyle name="20% - Accent6 4 7 2" xfId="20509"/>
    <cellStyle name="20% - Accent6 4 7 2 2" xfId="20510"/>
    <cellStyle name="20% - Accent6 4 7 3" xfId="20511"/>
    <cellStyle name="20% - Accent6 4 8" xfId="20512"/>
    <cellStyle name="20% - Accent6 4 8 2" xfId="20513"/>
    <cellStyle name="20% - Accent6 4 8 2 2" xfId="20514"/>
    <cellStyle name="20% - Accent6 4 8 3" xfId="20515"/>
    <cellStyle name="20% - Accent6 4 9" xfId="20516"/>
    <cellStyle name="20% - Accent6 4 9 2" xfId="20517"/>
    <cellStyle name="20% - Accent6 40" xfId="20518"/>
    <cellStyle name="20% - Accent6 40 2" xfId="20519"/>
    <cellStyle name="20% - Accent6 40 2 2" xfId="20520"/>
    <cellStyle name="20% - Accent6 40 3" xfId="20521"/>
    <cellStyle name="20% - Accent6 40 3 2" xfId="20522"/>
    <cellStyle name="20% - Accent6 40 4" xfId="20523"/>
    <cellStyle name="20% - Accent6 40 5" xfId="20524"/>
    <cellStyle name="20% - Accent6 41" xfId="20525"/>
    <cellStyle name="20% - Accent6 41 2" xfId="20526"/>
    <cellStyle name="20% - Accent6 41 2 2" xfId="20527"/>
    <cellStyle name="20% - Accent6 41 3" xfId="20528"/>
    <cellStyle name="20% - Accent6 41 3 2" xfId="20529"/>
    <cellStyle name="20% - Accent6 41 4" xfId="20530"/>
    <cellStyle name="20% - Accent6 41 5" xfId="20531"/>
    <cellStyle name="20% - Accent6 42" xfId="20532"/>
    <cellStyle name="20% - Accent6 42 2" xfId="20533"/>
    <cellStyle name="20% - Accent6 42 2 2" xfId="20534"/>
    <cellStyle name="20% - Accent6 42 3" xfId="20535"/>
    <cellStyle name="20% - Accent6 42 3 2" xfId="20536"/>
    <cellStyle name="20% - Accent6 42 4" xfId="20537"/>
    <cellStyle name="20% - Accent6 42 5" xfId="20538"/>
    <cellStyle name="20% - Accent6 43" xfId="20539"/>
    <cellStyle name="20% - Accent6 43 2" xfId="20540"/>
    <cellStyle name="20% - Accent6 43 2 2" xfId="20541"/>
    <cellStyle name="20% - Accent6 43 3" xfId="20542"/>
    <cellStyle name="20% - Accent6 43 3 2" xfId="20543"/>
    <cellStyle name="20% - Accent6 43 4" xfId="20544"/>
    <cellStyle name="20% - Accent6 44" xfId="20545"/>
    <cellStyle name="20% - Accent6 44 2" xfId="20546"/>
    <cellStyle name="20% - Accent6 44 2 2" xfId="20547"/>
    <cellStyle name="20% - Accent6 44 3" xfId="20548"/>
    <cellStyle name="20% - Accent6 44 3 2" xfId="20549"/>
    <cellStyle name="20% - Accent6 44 4" xfId="20550"/>
    <cellStyle name="20% - Accent6 45" xfId="20551"/>
    <cellStyle name="20% - Accent6 45 2" xfId="20552"/>
    <cellStyle name="20% - Accent6 45 2 2" xfId="20553"/>
    <cellStyle name="20% - Accent6 45 3" xfId="20554"/>
    <cellStyle name="20% - Accent6 45 3 2" xfId="20555"/>
    <cellStyle name="20% - Accent6 45 4" xfId="20556"/>
    <cellStyle name="20% - Accent6 46" xfId="20557"/>
    <cellStyle name="20% - Accent6 46 2" xfId="20558"/>
    <cellStyle name="20% - Accent6 46 2 2" xfId="20559"/>
    <cellStyle name="20% - Accent6 46 3" xfId="20560"/>
    <cellStyle name="20% - Accent6 46 3 2" xfId="20561"/>
    <cellStyle name="20% - Accent6 46 4" xfId="20562"/>
    <cellStyle name="20% - Accent6 47" xfId="20563"/>
    <cellStyle name="20% - Accent6 47 2" xfId="20564"/>
    <cellStyle name="20% - Accent6 47 2 2" xfId="20565"/>
    <cellStyle name="20% - Accent6 47 3" xfId="20566"/>
    <cellStyle name="20% - Accent6 47 3 2" xfId="20567"/>
    <cellStyle name="20% - Accent6 47 4" xfId="20568"/>
    <cellStyle name="20% - Accent6 48" xfId="20569"/>
    <cellStyle name="20% - Accent6 48 2" xfId="20570"/>
    <cellStyle name="20% - Accent6 48 2 2" xfId="20571"/>
    <cellStyle name="20% - Accent6 48 3" xfId="20572"/>
    <cellStyle name="20% - Accent6 48 3 2" xfId="20573"/>
    <cellStyle name="20% - Accent6 48 4" xfId="20574"/>
    <cellStyle name="20% - Accent6 49" xfId="20575"/>
    <cellStyle name="20% - Accent6 49 2" xfId="20576"/>
    <cellStyle name="20% - Accent6 49 2 2" xfId="20577"/>
    <cellStyle name="20% - Accent6 49 3" xfId="20578"/>
    <cellStyle name="20% - Accent6 49 3 2" xfId="20579"/>
    <cellStyle name="20% - Accent6 49 4" xfId="20580"/>
    <cellStyle name="20% - Accent6 5" xfId="137"/>
    <cellStyle name="20% - Accent6 5 10" xfId="20582"/>
    <cellStyle name="20% - Accent6 5 10 2" xfId="20583"/>
    <cellStyle name="20% - Accent6 5 11" xfId="20584"/>
    <cellStyle name="20% - Accent6 5 12" xfId="20581"/>
    <cellStyle name="20% - Accent6 5 2" xfId="313"/>
    <cellStyle name="20% - Accent6 5 2 10" xfId="20585"/>
    <cellStyle name="20% - Accent6 5 2 2" xfId="20586"/>
    <cellStyle name="20% - Accent6 5 2 2 2" xfId="20587"/>
    <cellStyle name="20% - Accent6 5 2 2 2 2" xfId="20588"/>
    <cellStyle name="20% - Accent6 5 2 2 2 2 2" xfId="20589"/>
    <cellStyle name="20% - Accent6 5 2 2 2 2 2 2" xfId="20590"/>
    <cellStyle name="20% - Accent6 5 2 2 2 2 2 2 2" xfId="20591"/>
    <cellStyle name="20% - Accent6 5 2 2 2 2 2 3" xfId="20592"/>
    <cellStyle name="20% - Accent6 5 2 2 2 2 3" xfId="20593"/>
    <cellStyle name="20% - Accent6 5 2 2 2 2 3 2" xfId="20594"/>
    <cellStyle name="20% - Accent6 5 2 2 2 2 3 2 2" xfId="20595"/>
    <cellStyle name="20% - Accent6 5 2 2 2 2 3 3" xfId="20596"/>
    <cellStyle name="20% - Accent6 5 2 2 2 2 4" xfId="20597"/>
    <cellStyle name="20% - Accent6 5 2 2 2 2 4 2" xfId="20598"/>
    <cellStyle name="20% - Accent6 5 2 2 2 2 5" xfId="20599"/>
    <cellStyle name="20% - Accent6 5 2 2 2 3" xfId="20600"/>
    <cellStyle name="20% - Accent6 5 2 2 2 3 2" xfId="20601"/>
    <cellStyle name="20% - Accent6 5 2 2 2 3 2 2" xfId="20602"/>
    <cellStyle name="20% - Accent6 5 2 2 2 3 3" xfId="20603"/>
    <cellStyle name="20% - Accent6 5 2 2 2 4" xfId="20604"/>
    <cellStyle name="20% - Accent6 5 2 2 2 4 2" xfId="20605"/>
    <cellStyle name="20% - Accent6 5 2 2 2 4 2 2" xfId="20606"/>
    <cellStyle name="20% - Accent6 5 2 2 2 4 3" xfId="20607"/>
    <cellStyle name="20% - Accent6 5 2 2 2 5" xfId="20608"/>
    <cellStyle name="20% - Accent6 5 2 2 2 5 2" xfId="20609"/>
    <cellStyle name="20% - Accent6 5 2 2 2 6" xfId="20610"/>
    <cellStyle name="20% - Accent6 5 2 2 3" xfId="20611"/>
    <cellStyle name="20% - Accent6 5 2 2 3 2" xfId="20612"/>
    <cellStyle name="20% - Accent6 5 2 2 3 2 2" xfId="20613"/>
    <cellStyle name="20% - Accent6 5 2 2 3 2 2 2" xfId="20614"/>
    <cellStyle name="20% - Accent6 5 2 2 3 2 3" xfId="20615"/>
    <cellStyle name="20% - Accent6 5 2 2 3 3" xfId="20616"/>
    <cellStyle name="20% - Accent6 5 2 2 3 3 2" xfId="20617"/>
    <cellStyle name="20% - Accent6 5 2 2 3 3 2 2" xfId="20618"/>
    <cellStyle name="20% - Accent6 5 2 2 3 3 3" xfId="20619"/>
    <cellStyle name="20% - Accent6 5 2 2 3 4" xfId="20620"/>
    <cellStyle name="20% - Accent6 5 2 2 3 4 2" xfId="20621"/>
    <cellStyle name="20% - Accent6 5 2 2 3 5" xfId="20622"/>
    <cellStyle name="20% - Accent6 5 2 2 4" xfId="20623"/>
    <cellStyle name="20% - Accent6 5 2 2 4 2" xfId="20624"/>
    <cellStyle name="20% - Accent6 5 2 2 4 2 2" xfId="20625"/>
    <cellStyle name="20% - Accent6 5 2 2 4 3" xfId="20626"/>
    <cellStyle name="20% - Accent6 5 2 2 5" xfId="20627"/>
    <cellStyle name="20% - Accent6 5 2 2 5 2" xfId="20628"/>
    <cellStyle name="20% - Accent6 5 2 2 5 2 2" xfId="20629"/>
    <cellStyle name="20% - Accent6 5 2 2 5 3" xfId="20630"/>
    <cellStyle name="20% - Accent6 5 2 2 6" xfId="20631"/>
    <cellStyle name="20% - Accent6 5 2 2 6 2" xfId="20632"/>
    <cellStyle name="20% - Accent6 5 2 2 6 2 2" xfId="20633"/>
    <cellStyle name="20% - Accent6 5 2 2 6 3" xfId="20634"/>
    <cellStyle name="20% - Accent6 5 2 2 7" xfId="20635"/>
    <cellStyle name="20% - Accent6 5 2 2 7 2" xfId="20636"/>
    <cellStyle name="20% - Accent6 5 2 2 8" xfId="20637"/>
    <cellStyle name="20% - Accent6 5 2 3" xfId="20638"/>
    <cellStyle name="20% - Accent6 5 2 3 2" xfId="20639"/>
    <cellStyle name="20% - Accent6 5 2 3 2 2" xfId="20640"/>
    <cellStyle name="20% - Accent6 5 2 3 2 2 2" xfId="20641"/>
    <cellStyle name="20% - Accent6 5 2 3 2 2 2 2" xfId="20642"/>
    <cellStyle name="20% - Accent6 5 2 3 2 2 3" xfId="20643"/>
    <cellStyle name="20% - Accent6 5 2 3 2 3" xfId="20644"/>
    <cellStyle name="20% - Accent6 5 2 3 2 3 2" xfId="20645"/>
    <cellStyle name="20% - Accent6 5 2 3 2 3 2 2" xfId="20646"/>
    <cellStyle name="20% - Accent6 5 2 3 2 3 3" xfId="20647"/>
    <cellStyle name="20% - Accent6 5 2 3 2 4" xfId="20648"/>
    <cellStyle name="20% - Accent6 5 2 3 2 4 2" xfId="20649"/>
    <cellStyle name="20% - Accent6 5 2 3 2 5" xfId="20650"/>
    <cellStyle name="20% - Accent6 5 2 3 3" xfId="20651"/>
    <cellStyle name="20% - Accent6 5 2 3 3 2" xfId="20652"/>
    <cellStyle name="20% - Accent6 5 2 3 3 2 2" xfId="20653"/>
    <cellStyle name="20% - Accent6 5 2 3 3 3" xfId="20654"/>
    <cellStyle name="20% - Accent6 5 2 3 4" xfId="20655"/>
    <cellStyle name="20% - Accent6 5 2 3 4 2" xfId="20656"/>
    <cellStyle name="20% - Accent6 5 2 3 4 2 2" xfId="20657"/>
    <cellStyle name="20% - Accent6 5 2 3 4 3" xfId="20658"/>
    <cellStyle name="20% - Accent6 5 2 3 5" xfId="20659"/>
    <cellStyle name="20% - Accent6 5 2 3 5 2" xfId="20660"/>
    <cellStyle name="20% - Accent6 5 2 3 6" xfId="20661"/>
    <cellStyle name="20% - Accent6 5 2 4" xfId="20662"/>
    <cellStyle name="20% - Accent6 5 2 4 2" xfId="20663"/>
    <cellStyle name="20% - Accent6 5 2 4 2 2" xfId="20664"/>
    <cellStyle name="20% - Accent6 5 2 4 2 2 2" xfId="20665"/>
    <cellStyle name="20% - Accent6 5 2 4 2 3" xfId="20666"/>
    <cellStyle name="20% - Accent6 5 2 4 3" xfId="20667"/>
    <cellStyle name="20% - Accent6 5 2 4 3 2" xfId="20668"/>
    <cellStyle name="20% - Accent6 5 2 4 3 2 2" xfId="20669"/>
    <cellStyle name="20% - Accent6 5 2 4 3 3" xfId="20670"/>
    <cellStyle name="20% - Accent6 5 2 4 4" xfId="20671"/>
    <cellStyle name="20% - Accent6 5 2 4 4 2" xfId="20672"/>
    <cellStyle name="20% - Accent6 5 2 4 5" xfId="20673"/>
    <cellStyle name="20% - Accent6 5 2 5" xfId="20674"/>
    <cellStyle name="20% - Accent6 5 2 5 2" xfId="20675"/>
    <cellStyle name="20% - Accent6 5 2 5 2 2" xfId="20676"/>
    <cellStyle name="20% - Accent6 5 2 5 3" xfId="20677"/>
    <cellStyle name="20% - Accent6 5 2 6" xfId="20678"/>
    <cellStyle name="20% - Accent6 5 2 6 2" xfId="20679"/>
    <cellStyle name="20% - Accent6 5 2 6 2 2" xfId="20680"/>
    <cellStyle name="20% - Accent6 5 2 6 3" xfId="20681"/>
    <cellStyle name="20% - Accent6 5 2 7" xfId="20682"/>
    <cellStyle name="20% - Accent6 5 2 7 2" xfId="20683"/>
    <cellStyle name="20% - Accent6 5 2 7 2 2" xfId="20684"/>
    <cellStyle name="20% - Accent6 5 2 7 3" xfId="20685"/>
    <cellStyle name="20% - Accent6 5 2 8" xfId="20686"/>
    <cellStyle name="20% - Accent6 5 2 8 2" xfId="20687"/>
    <cellStyle name="20% - Accent6 5 2 9" xfId="20688"/>
    <cellStyle name="20% - Accent6 5 3" xfId="20689"/>
    <cellStyle name="20% - Accent6 5 3 2" xfId="20690"/>
    <cellStyle name="20% - Accent6 5 3 2 2" xfId="20691"/>
    <cellStyle name="20% - Accent6 5 3 2 2 2" xfId="20692"/>
    <cellStyle name="20% - Accent6 5 3 2 2 2 2" xfId="20693"/>
    <cellStyle name="20% - Accent6 5 3 2 2 2 2 2" xfId="20694"/>
    <cellStyle name="20% - Accent6 5 3 2 2 2 3" xfId="20695"/>
    <cellStyle name="20% - Accent6 5 3 2 2 3" xfId="20696"/>
    <cellStyle name="20% - Accent6 5 3 2 2 3 2" xfId="20697"/>
    <cellStyle name="20% - Accent6 5 3 2 2 3 2 2" xfId="20698"/>
    <cellStyle name="20% - Accent6 5 3 2 2 3 3" xfId="20699"/>
    <cellStyle name="20% - Accent6 5 3 2 2 4" xfId="20700"/>
    <cellStyle name="20% - Accent6 5 3 2 2 4 2" xfId="20701"/>
    <cellStyle name="20% - Accent6 5 3 2 2 5" xfId="20702"/>
    <cellStyle name="20% - Accent6 5 3 2 3" xfId="20703"/>
    <cellStyle name="20% - Accent6 5 3 2 3 2" xfId="20704"/>
    <cellStyle name="20% - Accent6 5 3 2 3 2 2" xfId="20705"/>
    <cellStyle name="20% - Accent6 5 3 2 3 3" xfId="20706"/>
    <cellStyle name="20% - Accent6 5 3 2 4" xfId="20707"/>
    <cellStyle name="20% - Accent6 5 3 2 4 2" xfId="20708"/>
    <cellStyle name="20% - Accent6 5 3 2 4 2 2" xfId="20709"/>
    <cellStyle name="20% - Accent6 5 3 2 4 3" xfId="20710"/>
    <cellStyle name="20% - Accent6 5 3 2 5" xfId="20711"/>
    <cellStyle name="20% - Accent6 5 3 2 5 2" xfId="20712"/>
    <cellStyle name="20% - Accent6 5 3 2 6" xfId="20713"/>
    <cellStyle name="20% - Accent6 5 3 3" xfId="20714"/>
    <cellStyle name="20% - Accent6 5 3 3 2" xfId="20715"/>
    <cellStyle name="20% - Accent6 5 3 3 2 2" xfId="20716"/>
    <cellStyle name="20% - Accent6 5 3 3 2 2 2" xfId="20717"/>
    <cellStyle name="20% - Accent6 5 3 3 2 3" xfId="20718"/>
    <cellStyle name="20% - Accent6 5 3 3 3" xfId="20719"/>
    <cellStyle name="20% - Accent6 5 3 3 3 2" xfId="20720"/>
    <cellStyle name="20% - Accent6 5 3 3 3 2 2" xfId="20721"/>
    <cellStyle name="20% - Accent6 5 3 3 3 3" xfId="20722"/>
    <cellStyle name="20% - Accent6 5 3 3 4" xfId="20723"/>
    <cellStyle name="20% - Accent6 5 3 3 4 2" xfId="20724"/>
    <cellStyle name="20% - Accent6 5 3 3 5" xfId="20725"/>
    <cellStyle name="20% - Accent6 5 3 4" xfId="20726"/>
    <cellStyle name="20% - Accent6 5 3 4 2" xfId="20727"/>
    <cellStyle name="20% - Accent6 5 3 4 2 2" xfId="20728"/>
    <cellStyle name="20% - Accent6 5 3 4 3" xfId="20729"/>
    <cellStyle name="20% - Accent6 5 3 5" xfId="20730"/>
    <cellStyle name="20% - Accent6 5 3 5 2" xfId="20731"/>
    <cellStyle name="20% - Accent6 5 3 5 2 2" xfId="20732"/>
    <cellStyle name="20% - Accent6 5 3 5 3" xfId="20733"/>
    <cellStyle name="20% - Accent6 5 3 6" xfId="20734"/>
    <cellStyle name="20% - Accent6 5 3 6 2" xfId="20735"/>
    <cellStyle name="20% - Accent6 5 3 6 2 2" xfId="20736"/>
    <cellStyle name="20% - Accent6 5 3 6 3" xfId="20737"/>
    <cellStyle name="20% - Accent6 5 3 7" xfId="20738"/>
    <cellStyle name="20% - Accent6 5 3 7 2" xfId="20739"/>
    <cellStyle name="20% - Accent6 5 3 8" xfId="20740"/>
    <cellStyle name="20% - Accent6 5 4" xfId="20741"/>
    <cellStyle name="20% - Accent6 5 4 2" xfId="20742"/>
    <cellStyle name="20% - Accent6 5 4 2 2" xfId="20743"/>
    <cellStyle name="20% - Accent6 5 4 2 2 2" xfId="20744"/>
    <cellStyle name="20% - Accent6 5 4 2 2 2 2" xfId="20745"/>
    <cellStyle name="20% - Accent6 5 4 2 2 3" xfId="20746"/>
    <cellStyle name="20% - Accent6 5 4 2 3" xfId="20747"/>
    <cellStyle name="20% - Accent6 5 4 2 3 2" xfId="20748"/>
    <cellStyle name="20% - Accent6 5 4 2 3 2 2" xfId="20749"/>
    <cellStyle name="20% - Accent6 5 4 2 3 3" xfId="20750"/>
    <cellStyle name="20% - Accent6 5 4 2 4" xfId="20751"/>
    <cellStyle name="20% - Accent6 5 4 2 4 2" xfId="20752"/>
    <cellStyle name="20% - Accent6 5 4 2 5" xfId="20753"/>
    <cellStyle name="20% - Accent6 5 4 3" xfId="20754"/>
    <cellStyle name="20% - Accent6 5 4 3 2" xfId="20755"/>
    <cellStyle name="20% - Accent6 5 4 3 2 2" xfId="20756"/>
    <cellStyle name="20% - Accent6 5 4 3 3" xfId="20757"/>
    <cellStyle name="20% - Accent6 5 4 4" xfId="20758"/>
    <cellStyle name="20% - Accent6 5 4 4 2" xfId="20759"/>
    <cellStyle name="20% - Accent6 5 4 4 2 2" xfId="20760"/>
    <cellStyle name="20% - Accent6 5 4 4 3" xfId="20761"/>
    <cellStyle name="20% - Accent6 5 4 5" xfId="20762"/>
    <cellStyle name="20% - Accent6 5 4 5 2" xfId="20763"/>
    <cellStyle name="20% - Accent6 5 4 6" xfId="20764"/>
    <cellStyle name="20% - Accent6 5 5" xfId="20765"/>
    <cellStyle name="20% - Accent6 5 5 2" xfId="20766"/>
    <cellStyle name="20% - Accent6 5 5 2 2" xfId="20767"/>
    <cellStyle name="20% - Accent6 5 5 2 2 2" xfId="20768"/>
    <cellStyle name="20% - Accent6 5 5 2 3" xfId="20769"/>
    <cellStyle name="20% - Accent6 5 5 3" xfId="20770"/>
    <cellStyle name="20% - Accent6 5 5 3 2" xfId="20771"/>
    <cellStyle name="20% - Accent6 5 5 3 2 2" xfId="20772"/>
    <cellStyle name="20% - Accent6 5 5 3 3" xfId="20773"/>
    <cellStyle name="20% - Accent6 5 5 4" xfId="20774"/>
    <cellStyle name="20% - Accent6 5 5 4 2" xfId="20775"/>
    <cellStyle name="20% - Accent6 5 5 5" xfId="20776"/>
    <cellStyle name="20% - Accent6 5 6" xfId="20777"/>
    <cellStyle name="20% - Accent6 5 6 2" xfId="20778"/>
    <cellStyle name="20% - Accent6 5 6 2 2" xfId="20779"/>
    <cellStyle name="20% - Accent6 5 6 3" xfId="20780"/>
    <cellStyle name="20% - Accent6 5 7" xfId="20781"/>
    <cellStyle name="20% - Accent6 5 7 2" xfId="20782"/>
    <cellStyle name="20% - Accent6 5 7 2 2" xfId="20783"/>
    <cellStyle name="20% - Accent6 5 7 3" xfId="20784"/>
    <cellStyle name="20% - Accent6 5 8" xfId="20785"/>
    <cellStyle name="20% - Accent6 5 8 2" xfId="20786"/>
    <cellStyle name="20% - Accent6 5 8 2 2" xfId="20787"/>
    <cellStyle name="20% - Accent6 5 8 3" xfId="20788"/>
    <cellStyle name="20% - Accent6 5 9" xfId="20789"/>
    <cellStyle name="20% - Accent6 5 9 2" xfId="20790"/>
    <cellStyle name="20% - Accent6 50" xfId="20791"/>
    <cellStyle name="20% - Accent6 50 2" xfId="20792"/>
    <cellStyle name="20% - Accent6 50 2 2" xfId="20793"/>
    <cellStyle name="20% - Accent6 50 3" xfId="20794"/>
    <cellStyle name="20% - Accent6 50 3 2" xfId="20795"/>
    <cellStyle name="20% - Accent6 50 4" xfId="20796"/>
    <cellStyle name="20% - Accent6 51" xfId="20797"/>
    <cellStyle name="20% - Accent6 51 2" xfId="20798"/>
    <cellStyle name="20% - Accent6 51 2 2" xfId="20799"/>
    <cellStyle name="20% - Accent6 51 3" xfId="20800"/>
    <cellStyle name="20% - Accent6 51 3 2" xfId="20801"/>
    <cellStyle name="20% - Accent6 51 4" xfId="20802"/>
    <cellStyle name="20% - Accent6 52" xfId="20803"/>
    <cellStyle name="20% - Accent6 52 2" xfId="20804"/>
    <cellStyle name="20% - Accent6 52 2 2" xfId="20805"/>
    <cellStyle name="20% - Accent6 52 3" xfId="20806"/>
    <cellStyle name="20% - Accent6 52 3 2" xfId="20807"/>
    <cellStyle name="20% - Accent6 52 4" xfId="20808"/>
    <cellStyle name="20% - Accent6 53" xfId="20809"/>
    <cellStyle name="20% - Accent6 53 2" xfId="20810"/>
    <cellStyle name="20% - Accent6 53 2 2" xfId="20811"/>
    <cellStyle name="20% - Accent6 53 3" xfId="20812"/>
    <cellStyle name="20% - Accent6 53 3 2" xfId="20813"/>
    <cellStyle name="20% - Accent6 53 4" xfId="20814"/>
    <cellStyle name="20% - Accent6 54" xfId="20815"/>
    <cellStyle name="20% - Accent6 54 2" xfId="20816"/>
    <cellStyle name="20% - Accent6 54 2 2" xfId="20817"/>
    <cellStyle name="20% - Accent6 54 3" xfId="20818"/>
    <cellStyle name="20% - Accent6 54 3 2" xfId="20819"/>
    <cellStyle name="20% - Accent6 54 4" xfId="20820"/>
    <cellStyle name="20% - Accent6 55" xfId="20821"/>
    <cellStyle name="20% - Accent6 55 2" xfId="20822"/>
    <cellStyle name="20% - Accent6 55 2 2" xfId="20823"/>
    <cellStyle name="20% - Accent6 55 3" xfId="20824"/>
    <cellStyle name="20% - Accent6 55 3 2" xfId="20825"/>
    <cellStyle name="20% - Accent6 55 4" xfId="20826"/>
    <cellStyle name="20% - Accent6 56" xfId="20827"/>
    <cellStyle name="20% - Accent6 56 2" xfId="20828"/>
    <cellStyle name="20% - Accent6 56 2 2" xfId="20829"/>
    <cellStyle name="20% - Accent6 56 3" xfId="20830"/>
    <cellStyle name="20% - Accent6 56 3 2" xfId="20831"/>
    <cellStyle name="20% - Accent6 56 4" xfId="20832"/>
    <cellStyle name="20% - Accent6 57" xfId="20833"/>
    <cellStyle name="20% - Accent6 57 2" xfId="20834"/>
    <cellStyle name="20% - Accent6 57 2 2" xfId="20835"/>
    <cellStyle name="20% - Accent6 57 3" xfId="20836"/>
    <cellStyle name="20% - Accent6 57 3 2" xfId="20837"/>
    <cellStyle name="20% - Accent6 57 4" xfId="20838"/>
    <cellStyle name="20% - Accent6 58" xfId="20839"/>
    <cellStyle name="20% - Accent6 58 2" xfId="20840"/>
    <cellStyle name="20% - Accent6 58 2 2" xfId="20841"/>
    <cellStyle name="20% - Accent6 58 3" xfId="20842"/>
    <cellStyle name="20% - Accent6 58 3 2" xfId="20843"/>
    <cellStyle name="20% - Accent6 58 4" xfId="20844"/>
    <cellStyle name="20% - Accent6 59" xfId="20845"/>
    <cellStyle name="20% - Accent6 59 2" xfId="20846"/>
    <cellStyle name="20% - Accent6 59 2 2" xfId="20847"/>
    <cellStyle name="20% - Accent6 59 3" xfId="20848"/>
    <cellStyle name="20% - Accent6 59 3 2" xfId="20849"/>
    <cellStyle name="20% - Accent6 59 4" xfId="20850"/>
    <cellStyle name="20% - Accent6 6" xfId="225"/>
    <cellStyle name="20% - Accent6 6 10" xfId="20852"/>
    <cellStyle name="20% - Accent6 6 10 2" xfId="20853"/>
    <cellStyle name="20% - Accent6 6 11" xfId="20854"/>
    <cellStyle name="20% - Accent6 6 12" xfId="20851"/>
    <cellStyle name="20% - Accent6 6 2" xfId="20855"/>
    <cellStyle name="20% - Accent6 6 2 2" xfId="20856"/>
    <cellStyle name="20% - Accent6 6 2 2 2" xfId="20857"/>
    <cellStyle name="20% - Accent6 6 2 2 2 2" xfId="20858"/>
    <cellStyle name="20% - Accent6 6 2 2 2 2 2" xfId="20859"/>
    <cellStyle name="20% - Accent6 6 2 2 2 2 2 2" xfId="20860"/>
    <cellStyle name="20% - Accent6 6 2 2 2 2 2 2 2" xfId="20861"/>
    <cellStyle name="20% - Accent6 6 2 2 2 2 2 3" xfId="20862"/>
    <cellStyle name="20% - Accent6 6 2 2 2 2 3" xfId="20863"/>
    <cellStyle name="20% - Accent6 6 2 2 2 2 3 2" xfId="20864"/>
    <cellStyle name="20% - Accent6 6 2 2 2 2 3 2 2" xfId="20865"/>
    <cellStyle name="20% - Accent6 6 2 2 2 2 3 3" xfId="20866"/>
    <cellStyle name="20% - Accent6 6 2 2 2 2 4" xfId="20867"/>
    <cellStyle name="20% - Accent6 6 2 2 2 2 4 2" xfId="20868"/>
    <cellStyle name="20% - Accent6 6 2 2 2 2 5" xfId="20869"/>
    <cellStyle name="20% - Accent6 6 2 2 2 3" xfId="20870"/>
    <cellStyle name="20% - Accent6 6 2 2 2 3 2" xfId="20871"/>
    <cellStyle name="20% - Accent6 6 2 2 2 3 2 2" xfId="20872"/>
    <cellStyle name="20% - Accent6 6 2 2 2 3 3" xfId="20873"/>
    <cellStyle name="20% - Accent6 6 2 2 2 4" xfId="20874"/>
    <cellStyle name="20% - Accent6 6 2 2 2 4 2" xfId="20875"/>
    <cellStyle name="20% - Accent6 6 2 2 2 4 2 2" xfId="20876"/>
    <cellStyle name="20% - Accent6 6 2 2 2 4 3" xfId="20877"/>
    <cellStyle name="20% - Accent6 6 2 2 2 5" xfId="20878"/>
    <cellStyle name="20% - Accent6 6 2 2 2 5 2" xfId="20879"/>
    <cellStyle name="20% - Accent6 6 2 2 2 6" xfId="20880"/>
    <cellStyle name="20% - Accent6 6 2 2 3" xfId="20881"/>
    <cellStyle name="20% - Accent6 6 2 2 3 2" xfId="20882"/>
    <cellStyle name="20% - Accent6 6 2 2 3 2 2" xfId="20883"/>
    <cellStyle name="20% - Accent6 6 2 2 3 2 2 2" xfId="20884"/>
    <cellStyle name="20% - Accent6 6 2 2 3 2 3" xfId="20885"/>
    <cellStyle name="20% - Accent6 6 2 2 3 3" xfId="20886"/>
    <cellStyle name="20% - Accent6 6 2 2 3 3 2" xfId="20887"/>
    <cellStyle name="20% - Accent6 6 2 2 3 3 2 2" xfId="20888"/>
    <cellStyle name="20% - Accent6 6 2 2 3 3 3" xfId="20889"/>
    <cellStyle name="20% - Accent6 6 2 2 3 4" xfId="20890"/>
    <cellStyle name="20% - Accent6 6 2 2 3 4 2" xfId="20891"/>
    <cellStyle name="20% - Accent6 6 2 2 3 5" xfId="20892"/>
    <cellStyle name="20% - Accent6 6 2 2 4" xfId="20893"/>
    <cellStyle name="20% - Accent6 6 2 2 4 2" xfId="20894"/>
    <cellStyle name="20% - Accent6 6 2 2 4 2 2" xfId="20895"/>
    <cellStyle name="20% - Accent6 6 2 2 4 3" xfId="20896"/>
    <cellStyle name="20% - Accent6 6 2 2 5" xfId="20897"/>
    <cellStyle name="20% - Accent6 6 2 2 5 2" xfId="20898"/>
    <cellStyle name="20% - Accent6 6 2 2 5 2 2" xfId="20899"/>
    <cellStyle name="20% - Accent6 6 2 2 5 3" xfId="20900"/>
    <cellStyle name="20% - Accent6 6 2 2 6" xfId="20901"/>
    <cellStyle name="20% - Accent6 6 2 2 6 2" xfId="20902"/>
    <cellStyle name="20% - Accent6 6 2 2 6 2 2" xfId="20903"/>
    <cellStyle name="20% - Accent6 6 2 2 6 3" xfId="20904"/>
    <cellStyle name="20% - Accent6 6 2 2 7" xfId="20905"/>
    <cellStyle name="20% - Accent6 6 2 2 7 2" xfId="20906"/>
    <cellStyle name="20% - Accent6 6 2 2 8" xfId="20907"/>
    <cellStyle name="20% - Accent6 6 2 3" xfId="20908"/>
    <cellStyle name="20% - Accent6 6 2 3 2" xfId="20909"/>
    <cellStyle name="20% - Accent6 6 2 3 2 2" xfId="20910"/>
    <cellStyle name="20% - Accent6 6 2 3 2 2 2" xfId="20911"/>
    <cellStyle name="20% - Accent6 6 2 3 2 2 2 2" xfId="20912"/>
    <cellStyle name="20% - Accent6 6 2 3 2 2 3" xfId="20913"/>
    <cellStyle name="20% - Accent6 6 2 3 2 3" xfId="20914"/>
    <cellStyle name="20% - Accent6 6 2 3 2 3 2" xfId="20915"/>
    <cellStyle name="20% - Accent6 6 2 3 2 3 2 2" xfId="20916"/>
    <cellStyle name="20% - Accent6 6 2 3 2 3 3" xfId="20917"/>
    <cellStyle name="20% - Accent6 6 2 3 2 4" xfId="20918"/>
    <cellStyle name="20% - Accent6 6 2 3 2 4 2" xfId="20919"/>
    <cellStyle name="20% - Accent6 6 2 3 2 5" xfId="20920"/>
    <cellStyle name="20% - Accent6 6 2 3 3" xfId="20921"/>
    <cellStyle name="20% - Accent6 6 2 3 3 2" xfId="20922"/>
    <cellStyle name="20% - Accent6 6 2 3 3 2 2" xfId="20923"/>
    <cellStyle name="20% - Accent6 6 2 3 3 3" xfId="20924"/>
    <cellStyle name="20% - Accent6 6 2 3 4" xfId="20925"/>
    <cellStyle name="20% - Accent6 6 2 3 4 2" xfId="20926"/>
    <cellStyle name="20% - Accent6 6 2 3 4 2 2" xfId="20927"/>
    <cellStyle name="20% - Accent6 6 2 3 4 3" xfId="20928"/>
    <cellStyle name="20% - Accent6 6 2 3 5" xfId="20929"/>
    <cellStyle name="20% - Accent6 6 2 3 5 2" xfId="20930"/>
    <cellStyle name="20% - Accent6 6 2 3 6" xfId="20931"/>
    <cellStyle name="20% - Accent6 6 2 4" xfId="20932"/>
    <cellStyle name="20% - Accent6 6 2 4 2" xfId="20933"/>
    <cellStyle name="20% - Accent6 6 2 4 2 2" xfId="20934"/>
    <cellStyle name="20% - Accent6 6 2 4 2 2 2" xfId="20935"/>
    <cellStyle name="20% - Accent6 6 2 4 2 3" xfId="20936"/>
    <cellStyle name="20% - Accent6 6 2 4 3" xfId="20937"/>
    <cellStyle name="20% - Accent6 6 2 4 3 2" xfId="20938"/>
    <cellStyle name="20% - Accent6 6 2 4 3 2 2" xfId="20939"/>
    <cellStyle name="20% - Accent6 6 2 4 3 3" xfId="20940"/>
    <cellStyle name="20% - Accent6 6 2 4 4" xfId="20941"/>
    <cellStyle name="20% - Accent6 6 2 4 4 2" xfId="20942"/>
    <cellStyle name="20% - Accent6 6 2 4 5" xfId="20943"/>
    <cellStyle name="20% - Accent6 6 2 5" xfId="20944"/>
    <cellStyle name="20% - Accent6 6 2 5 2" xfId="20945"/>
    <cellStyle name="20% - Accent6 6 2 5 2 2" xfId="20946"/>
    <cellStyle name="20% - Accent6 6 2 5 3" xfId="20947"/>
    <cellStyle name="20% - Accent6 6 2 6" xfId="20948"/>
    <cellStyle name="20% - Accent6 6 2 6 2" xfId="20949"/>
    <cellStyle name="20% - Accent6 6 2 6 2 2" xfId="20950"/>
    <cellStyle name="20% - Accent6 6 2 6 3" xfId="20951"/>
    <cellStyle name="20% - Accent6 6 2 7" xfId="20952"/>
    <cellStyle name="20% - Accent6 6 2 7 2" xfId="20953"/>
    <cellStyle name="20% - Accent6 6 2 7 2 2" xfId="20954"/>
    <cellStyle name="20% - Accent6 6 2 7 3" xfId="20955"/>
    <cellStyle name="20% - Accent6 6 2 8" xfId="20956"/>
    <cellStyle name="20% - Accent6 6 2 8 2" xfId="20957"/>
    <cellStyle name="20% - Accent6 6 2 9" xfId="20958"/>
    <cellStyle name="20% - Accent6 6 3" xfId="20959"/>
    <cellStyle name="20% - Accent6 6 3 2" xfId="20960"/>
    <cellStyle name="20% - Accent6 6 3 2 2" xfId="20961"/>
    <cellStyle name="20% - Accent6 6 3 2 2 2" xfId="20962"/>
    <cellStyle name="20% - Accent6 6 3 2 2 2 2" xfId="20963"/>
    <cellStyle name="20% - Accent6 6 3 2 2 2 2 2" xfId="20964"/>
    <cellStyle name="20% - Accent6 6 3 2 2 2 3" xfId="20965"/>
    <cellStyle name="20% - Accent6 6 3 2 2 3" xfId="20966"/>
    <cellStyle name="20% - Accent6 6 3 2 2 3 2" xfId="20967"/>
    <cellStyle name="20% - Accent6 6 3 2 2 3 2 2" xfId="20968"/>
    <cellStyle name="20% - Accent6 6 3 2 2 3 3" xfId="20969"/>
    <cellStyle name="20% - Accent6 6 3 2 2 4" xfId="20970"/>
    <cellStyle name="20% - Accent6 6 3 2 2 4 2" xfId="20971"/>
    <cellStyle name="20% - Accent6 6 3 2 2 5" xfId="20972"/>
    <cellStyle name="20% - Accent6 6 3 2 3" xfId="20973"/>
    <cellStyle name="20% - Accent6 6 3 2 3 2" xfId="20974"/>
    <cellStyle name="20% - Accent6 6 3 2 3 2 2" xfId="20975"/>
    <cellStyle name="20% - Accent6 6 3 2 3 3" xfId="20976"/>
    <cellStyle name="20% - Accent6 6 3 2 4" xfId="20977"/>
    <cellStyle name="20% - Accent6 6 3 2 4 2" xfId="20978"/>
    <cellStyle name="20% - Accent6 6 3 2 4 2 2" xfId="20979"/>
    <cellStyle name="20% - Accent6 6 3 2 4 3" xfId="20980"/>
    <cellStyle name="20% - Accent6 6 3 2 5" xfId="20981"/>
    <cellStyle name="20% - Accent6 6 3 2 5 2" xfId="20982"/>
    <cellStyle name="20% - Accent6 6 3 2 6" xfId="20983"/>
    <cellStyle name="20% - Accent6 6 3 3" xfId="20984"/>
    <cellStyle name="20% - Accent6 6 3 3 2" xfId="20985"/>
    <cellStyle name="20% - Accent6 6 3 3 2 2" xfId="20986"/>
    <cellStyle name="20% - Accent6 6 3 3 2 2 2" xfId="20987"/>
    <cellStyle name="20% - Accent6 6 3 3 2 3" xfId="20988"/>
    <cellStyle name="20% - Accent6 6 3 3 3" xfId="20989"/>
    <cellStyle name="20% - Accent6 6 3 3 3 2" xfId="20990"/>
    <cellStyle name="20% - Accent6 6 3 3 3 2 2" xfId="20991"/>
    <cellStyle name="20% - Accent6 6 3 3 3 3" xfId="20992"/>
    <cellStyle name="20% - Accent6 6 3 3 4" xfId="20993"/>
    <cellStyle name="20% - Accent6 6 3 3 4 2" xfId="20994"/>
    <cellStyle name="20% - Accent6 6 3 3 5" xfId="20995"/>
    <cellStyle name="20% - Accent6 6 3 4" xfId="20996"/>
    <cellStyle name="20% - Accent6 6 3 4 2" xfId="20997"/>
    <cellStyle name="20% - Accent6 6 3 4 2 2" xfId="20998"/>
    <cellStyle name="20% - Accent6 6 3 4 3" xfId="20999"/>
    <cellStyle name="20% - Accent6 6 3 5" xfId="21000"/>
    <cellStyle name="20% - Accent6 6 3 5 2" xfId="21001"/>
    <cellStyle name="20% - Accent6 6 3 5 2 2" xfId="21002"/>
    <cellStyle name="20% - Accent6 6 3 5 3" xfId="21003"/>
    <cellStyle name="20% - Accent6 6 3 6" xfId="21004"/>
    <cellStyle name="20% - Accent6 6 3 6 2" xfId="21005"/>
    <cellStyle name="20% - Accent6 6 3 6 2 2" xfId="21006"/>
    <cellStyle name="20% - Accent6 6 3 6 3" xfId="21007"/>
    <cellStyle name="20% - Accent6 6 3 7" xfId="21008"/>
    <cellStyle name="20% - Accent6 6 3 7 2" xfId="21009"/>
    <cellStyle name="20% - Accent6 6 3 8" xfId="21010"/>
    <cellStyle name="20% - Accent6 6 4" xfId="21011"/>
    <cellStyle name="20% - Accent6 6 4 2" xfId="21012"/>
    <cellStyle name="20% - Accent6 6 4 2 2" xfId="21013"/>
    <cellStyle name="20% - Accent6 6 4 2 2 2" xfId="21014"/>
    <cellStyle name="20% - Accent6 6 4 2 2 2 2" xfId="21015"/>
    <cellStyle name="20% - Accent6 6 4 2 2 3" xfId="21016"/>
    <cellStyle name="20% - Accent6 6 4 2 3" xfId="21017"/>
    <cellStyle name="20% - Accent6 6 4 2 3 2" xfId="21018"/>
    <cellStyle name="20% - Accent6 6 4 2 3 2 2" xfId="21019"/>
    <cellStyle name="20% - Accent6 6 4 2 3 3" xfId="21020"/>
    <cellStyle name="20% - Accent6 6 4 2 4" xfId="21021"/>
    <cellStyle name="20% - Accent6 6 4 2 4 2" xfId="21022"/>
    <cellStyle name="20% - Accent6 6 4 2 5" xfId="21023"/>
    <cellStyle name="20% - Accent6 6 4 3" xfId="21024"/>
    <cellStyle name="20% - Accent6 6 4 3 2" xfId="21025"/>
    <cellStyle name="20% - Accent6 6 4 3 2 2" xfId="21026"/>
    <cellStyle name="20% - Accent6 6 4 3 3" xfId="21027"/>
    <cellStyle name="20% - Accent6 6 4 4" xfId="21028"/>
    <cellStyle name="20% - Accent6 6 4 4 2" xfId="21029"/>
    <cellStyle name="20% - Accent6 6 4 4 2 2" xfId="21030"/>
    <cellStyle name="20% - Accent6 6 4 4 3" xfId="21031"/>
    <cellStyle name="20% - Accent6 6 4 5" xfId="21032"/>
    <cellStyle name="20% - Accent6 6 4 5 2" xfId="21033"/>
    <cellStyle name="20% - Accent6 6 4 6" xfId="21034"/>
    <cellStyle name="20% - Accent6 6 5" xfId="21035"/>
    <cellStyle name="20% - Accent6 6 5 2" xfId="21036"/>
    <cellStyle name="20% - Accent6 6 5 2 2" xfId="21037"/>
    <cellStyle name="20% - Accent6 6 5 2 2 2" xfId="21038"/>
    <cellStyle name="20% - Accent6 6 5 2 3" xfId="21039"/>
    <cellStyle name="20% - Accent6 6 5 3" xfId="21040"/>
    <cellStyle name="20% - Accent6 6 5 3 2" xfId="21041"/>
    <cellStyle name="20% - Accent6 6 5 3 2 2" xfId="21042"/>
    <cellStyle name="20% - Accent6 6 5 3 3" xfId="21043"/>
    <cellStyle name="20% - Accent6 6 5 4" xfId="21044"/>
    <cellStyle name="20% - Accent6 6 5 4 2" xfId="21045"/>
    <cellStyle name="20% - Accent6 6 5 5" xfId="21046"/>
    <cellStyle name="20% - Accent6 6 6" xfId="21047"/>
    <cellStyle name="20% - Accent6 6 6 2" xfId="21048"/>
    <cellStyle name="20% - Accent6 6 6 2 2" xfId="21049"/>
    <cellStyle name="20% - Accent6 6 6 3" xfId="21050"/>
    <cellStyle name="20% - Accent6 6 7" xfId="21051"/>
    <cellStyle name="20% - Accent6 6 7 2" xfId="21052"/>
    <cellStyle name="20% - Accent6 6 7 2 2" xfId="21053"/>
    <cellStyle name="20% - Accent6 6 7 3" xfId="21054"/>
    <cellStyle name="20% - Accent6 6 8" xfId="21055"/>
    <cellStyle name="20% - Accent6 6 8 2" xfId="21056"/>
    <cellStyle name="20% - Accent6 6 8 2 2" xfId="21057"/>
    <cellStyle name="20% - Accent6 6 8 3" xfId="21058"/>
    <cellStyle name="20% - Accent6 6 9" xfId="21059"/>
    <cellStyle name="20% - Accent6 6 9 2" xfId="21060"/>
    <cellStyle name="20% - Accent6 60" xfId="21061"/>
    <cellStyle name="20% - Accent6 60 2" xfId="21062"/>
    <cellStyle name="20% - Accent6 60 2 2" xfId="21063"/>
    <cellStyle name="20% - Accent6 60 3" xfId="21064"/>
    <cellStyle name="20% - Accent6 60 3 2" xfId="21065"/>
    <cellStyle name="20% - Accent6 60 4" xfId="21066"/>
    <cellStyle name="20% - Accent6 61" xfId="21067"/>
    <cellStyle name="20% - Accent6 61 2" xfId="21068"/>
    <cellStyle name="20% - Accent6 61 2 2" xfId="21069"/>
    <cellStyle name="20% - Accent6 61 3" xfId="21070"/>
    <cellStyle name="20% - Accent6 61 3 2" xfId="21071"/>
    <cellStyle name="20% - Accent6 61 4" xfId="21072"/>
    <cellStyle name="20% - Accent6 62" xfId="21073"/>
    <cellStyle name="20% - Accent6 62 2" xfId="21074"/>
    <cellStyle name="20% - Accent6 62 2 2" xfId="21075"/>
    <cellStyle name="20% - Accent6 62 3" xfId="21076"/>
    <cellStyle name="20% - Accent6 62 3 2" xfId="21077"/>
    <cellStyle name="20% - Accent6 62 4" xfId="21078"/>
    <cellStyle name="20% - Accent6 63" xfId="21079"/>
    <cellStyle name="20% - Accent6 63 2" xfId="21080"/>
    <cellStyle name="20% - Accent6 63 2 2" xfId="21081"/>
    <cellStyle name="20% - Accent6 63 3" xfId="21082"/>
    <cellStyle name="20% - Accent6 63 3 2" xfId="21083"/>
    <cellStyle name="20% - Accent6 63 4" xfId="21084"/>
    <cellStyle name="20% - Accent6 64" xfId="21085"/>
    <cellStyle name="20% - Accent6 64 2" xfId="21086"/>
    <cellStyle name="20% - Accent6 64 2 2" xfId="21087"/>
    <cellStyle name="20% - Accent6 64 3" xfId="21088"/>
    <cellStyle name="20% - Accent6 64 3 2" xfId="21089"/>
    <cellStyle name="20% - Accent6 64 4" xfId="21090"/>
    <cellStyle name="20% - Accent6 65" xfId="21091"/>
    <cellStyle name="20% - Accent6 65 2" xfId="21092"/>
    <cellStyle name="20% - Accent6 65 2 2" xfId="21093"/>
    <cellStyle name="20% - Accent6 65 3" xfId="21094"/>
    <cellStyle name="20% - Accent6 65 3 2" xfId="21095"/>
    <cellStyle name="20% - Accent6 65 4" xfId="21096"/>
    <cellStyle name="20% - Accent6 66" xfId="21097"/>
    <cellStyle name="20% - Accent6 66 2" xfId="21098"/>
    <cellStyle name="20% - Accent6 66 2 2" xfId="21099"/>
    <cellStyle name="20% - Accent6 66 3" xfId="21100"/>
    <cellStyle name="20% - Accent6 66 3 2" xfId="21101"/>
    <cellStyle name="20% - Accent6 66 4" xfId="21102"/>
    <cellStyle name="20% - Accent6 67" xfId="21103"/>
    <cellStyle name="20% - Accent6 67 2" xfId="21104"/>
    <cellStyle name="20% - Accent6 67 2 2" xfId="21105"/>
    <cellStyle name="20% - Accent6 67 3" xfId="21106"/>
    <cellStyle name="20% - Accent6 67 3 2" xfId="21107"/>
    <cellStyle name="20% - Accent6 67 4" xfId="21108"/>
    <cellStyle name="20% - Accent6 68" xfId="21109"/>
    <cellStyle name="20% - Accent6 68 2" xfId="21110"/>
    <cellStyle name="20% - Accent6 68 2 2" xfId="21111"/>
    <cellStyle name="20% - Accent6 68 3" xfId="21112"/>
    <cellStyle name="20% - Accent6 68 3 2" xfId="21113"/>
    <cellStyle name="20% - Accent6 68 4" xfId="21114"/>
    <cellStyle name="20% - Accent6 69" xfId="21115"/>
    <cellStyle name="20% - Accent6 69 2" xfId="21116"/>
    <cellStyle name="20% - Accent6 69 2 2" xfId="21117"/>
    <cellStyle name="20% - Accent6 69 3" xfId="21118"/>
    <cellStyle name="20% - Accent6 69 3 2" xfId="21119"/>
    <cellStyle name="20% - Accent6 69 4" xfId="21120"/>
    <cellStyle name="20% - Accent6 7" xfId="21121"/>
    <cellStyle name="20% - Accent6 7 10" xfId="21122"/>
    <cellStyle name="20% - Accent6 7 10 2" xfId="21123"/>
    <cellStyle name="20% - Accent6 7 11" xfId="21124"/>
    <cellStyle name="20% - Accent6 7 2" xfId="21125"/>
    <cellStyle name="20% - Accent6 7 2 2" xfId="21126"/>
    <cellStyle name="20% - Accent6 7 2 2 2" xfId="21127"/>
    <cellStyle name="20% - Accent6 7 2 2 2 2" xfId="21128"/>
    <cellStyle name="20% - Accent6 7 2 2 2 2 2" xfId="21129"/>
    <cellStyle name="20% - Accent6 7 2 2 2 2 2 2" xfId="21130"/>
    <cellStyle name="20% - Accent6 7 2 2 2 2 2 2 2" xfId="21131"/>
    <cellStyle name="20% - Accent6 7 2 2 2 2 2 3" xfId="21132"/>
    <cellStyle name="20% - Accent6 7 2 2 2 2 3" xfId="21133"/>
    <cellStyle name="20% - Accent6 7 2 2 2 2 3 2" xfId="21134"/>
    <cellStyle name="20% - Accent6 7 2 2 2 2 3 2 2" xfId="21135"/>
    <cellStyle name="20% - Accent6 7 2 2 2 2 3 3" xfId="21136"/>
    <cellStyle name="20% - Accent6 7 2 2 2 2 4" xfId="21137"/>
    <cellStyle name="20% - Accent6 7 2 2 2 2 4 2" xfId="21138"/>
    <cellStyle name="20% - Accent6 7 2 2 2 2 5" xfId="21139"/>
    <cellStyle name="20% - Accent6 7 2 2 2 3" xfId="21140"/>
    <cellStyle name="20% - Accent6 7 2 2 2 3 2" xfId="21141"/>
    <cellStyle name="20% - Accent6 7 2 2 2 3 2 2" xfId="21142"/>
    <cellStyle name="20% - Accent6 7 2 2 2 3 3" xfId="21143"/>
    <cellStyle name="20% - Accent6 7 2 2 2 4" xfId="21144"/>
    <cellStyle name="20% - Accent6 7 2 2 2 4 2" xfId="21145"/>
    <cellStyle name="20% - Accent6 7 2 2 2 4 2 2" xfId="21146"/>
    <cellStyle name="20% - Accent6 7 2 2 2 4 3" xfId="21147"/>
    <cellStyle name="20% - Accent6 7 2 2 2 5" xfId="21148"/>
    <cellStyle name="20% - Accent6 7 2 2 2 5 2" xfId="21149"/>
    <cellStyle name="20% - Accent6 7 2 2 2 6" xfId="21150"/>
    <cellStyle name="20% - Accent6 7 2 2 3" xfId="21151"/>
    <cellStyle name="20% - Accent6 7 2 2 3 2" xfId="21152"/>
    <cellStyle name="20% - Accent6 7 2 2 3 2 2" xfId="21153"/>
    <cellStyle name="20% - Accent6 7 2 2 3 2 2 2" xfId="21154"/>
    <cellStyle name="20% - Accent6 7 2 2 3 2 3" xfId="21155"/>
    <cellStyle name="20% - Accent6 7 2 2 3 3" xfId="21156"/>
    <cellStyle name="20% - Accent6 7 2 2 3 3 2" xfId="21157"/>
    <cellStyle name="20% - Accent6 7 2 2 3 3 2 2" xfId="21158"/>
    <cellStyle name="20% - Accent6 7 2 2 3 3 3" xfId="21159"/>
    <cellStyle name="20% - Accent6 7 2 2 3 4" xfId="21160"/>
    <cellStyle name="20% - Accent6 7 2 2 3 4 2" xfId="21161"/>
    <cellStyle name="20% - Accent6 7 2 2 3 5" xfId="21162"/>
    <cellStyle name="20% - Accent6 7 2 2 4" xfId="21163"/>
    <cellStyle name="20% - Accent6 7 2 2 4 2" xfId="21164"/>
    <cellStyle name="20% - Accent6 7 2 2 4 2 2" xfId="21165"/>
    <cellStyle name="20% - Accent6 7 2 2 4 3" xfId="21166"/>
    <cellStyle name="20% - Accent6 7 2 2 5" xfId="21167"/>
    <cellStyle name="20% - Accent6 7 2 2 5 2" xfId="21168"/>
    <cellStyle name="20% - Accent6 7 2 2 5 2 2" xfId="21169"/>
    <cellStyle name="20% - Accent6 7 2 2 5 3" xfId="21170"/>
    <cellStyle name="20% - Accent6 7 2 2 6" xfId="21171"/>
    <cellStyle name="20% - Accent6 7 2 2 6 2" xfId="21172"/>
    <cellStyle name="20% - Accent6 7 2 2 6 2 2" xfId="21173"/>
    <cellStyle name="20% - Accent6 7 2 2 6 3" xfId="21174"/>
    <cellStyle name="20% - Accent6 7 2 2 7" xfId="21175"/>
    <cellStyle name="20% - Accent6 7 2 2 7 2" xfId="21176"/>
    <cellStyle name="20% - Accent6 7 2 2 8" xfId="21177"/>
    <cellStyle name="20% - Accent6 7 2 3" xfId="21178"/>
    <cellStyle name="20% - Accent6 7 2 3 2" xfId="21179"/>
    <cellStyle name="20% - Accent6 7 2 3 2 2" xfId="21180"/>
    <cellStyle name="20% - Accent6 7 2 3 2 2 2" xfId="21181"/>
    <cellStyle name="20% - Accent6 7 2 3 2 2 2 2" xfId="21182"/>
    <cellStyle name="20% - Accent6 7 2 3 2 2 3" xfId="21183"/>
    <cellStyle name="20% - Accent6 7 2 3 2 3" xfId="21184"/>
    <cellStyle name="20% - Accent6 7 2 3 2 3 2" xfId="21185"/>
    <cellStyle name="20% - Accent6 7 2 3 2 3 2 2" xfId="21186"/>
    <cellStyle name="20% - Accent6 7 2 3 2 3 3" xfId="21187"/>
    <cellStyle name="20% - Accent6 7 2 3 2 4" xfId="21188"/>
    <cellStyle name="20% - Accent6 7 2 3 2 4 2" xfId="21189"/>
    <cellStyle name="20% - Accent6 7 2 3 2 5" xfId="21190"/>
    <cellStyle name="20% - Accent6 7 2 3 3" xfId="21191"/>
    <cellStyle name="20% - Accent6 7 2 3 3 2" xfId="21192"/>
    <cellStyle name="20% - Accent6 7 2 3 3 2 2" xfId="21193"/>
    <cellStyle name="20% - Accent6 7 2 3 3 3" xfId="21194"/>
    <cellStyle name="20% - Accent6 7 2 3 4" xfId="21195"/>
    <cellStyle name="20% - Accent6 7 2 3 4 2" xfId="21196"/>
    <cellStyle name="20% - Accent6 7 2 3 4 2 2" xfId="21197"/>
    <cellStyle name="20% - Accent6 7 2 3 4 3" xfId="21198"/>
    <cellStyle name="20% - Accent6 7 2 3 5" xfId="21199"/>
    <cellStyle name="20% - Accent6 7 2 3 5 2" xfId="21200"/>
    <cellStyle name="20% - Accent6 7 2 3 6" xfId="21201"/>
    <cellStyle name="20% - Accent6 7 2 4" xfId="21202"/>
    <cellStyle name="20% - Accent6 7 2 4 2" xfId="21203"/>
    <cellStyle name="20% - Accent6 7 2 4 2 2" xfId="21204"/>
    <cellStyle name="20% - Accent6 7 2 4 2 2 2" xfId="21205"/>
    <cellStyle name="20% - Accent6 7 2 4 2 3" xfId="21206"/>
    <cellStyle name="20% - Accent6 7 2 4 3" xfId="21207"/>
    <cellStyle name="20% - Accent6 7 2 4 3 2" xfId="21208"/>
    <cellStyle name="20% - Accent6 7 2 4 3 2 2" xfId="21209"/>
    <cellStyle name="20% - Accent6 7 2 4 3 3" xfId="21210"/>
    <cellStyle name="20% - Accent6 7 2 4 4" xfId="21211"/>
    <cellStyle name="20% - Accent6 7 2 4 4 2" xfId="21212"/>
    <cellStyle name="20% - Accent6 7 2 4 5" xfId="21213"/>
    <cellStyle name="20% - Accent6 7 2 5" xfId="21214"/>
    <cellStyle name="20% - Accent6 7 2 5 2" xfId="21215"/>
    <cellStyle name="20% - Accent6 7 2 5 2 2" xfId="21216"/>
    <cellStyle name="20% - Accent6 7 2 5 3" xfId="21217"/>
    <cellStyle name="20% - Accent6 7 2 6" xfId="21218"/>
    <cellStyle name="20% - Accent6 7 2 6 2" xfId="21219"/>
    <cellStyle name="20% - Accent6 7 2 6 2 2" xfId="21220"/>
    <cellStyle name="20% - Accent6 7 2 6 3" xfId="21221"/>
    <cellStyle name="20% - Accent6 7 2 7" xfId="21222"/>
    <cellStyle name="20% - Accent6 7 2 7 2" xfId="21223"/>
    <cellStyle name="20% - Accent6 7 2 7 2 2" xfId="21224"/>
    <cellStyle name="20% - Accent6 7 2 7 3" xfId="21225"/>
    <cellStyle name="20% - Accent6 7 2 8" xfId="21226"/>
    <cellStyle name="20% - Accent6 7 2 8 2" xfId="21227"/>
    <cellStyle name="20% - Accent6 7 2 9" xfId="21228"/>
    <cellStyle name="20% - Accent6 7 3" xfId="21229"/>
    <cellStyle name="20% - Accent6 7 3 2" xfId="21230"/>
    <cellStyle name="20% - Accent6 7 3 2 2" xfId="21231"/>
    <cellStyle name="20% - Accent6 7 3 2 2 2" xfId="21232"/>
    <cellStyle name="20% - Accent6 7 3 2 2 2 2" xfId="21233"/>
    <cellStyle name="20% - Accent6 7 3 2 2 2 2 2" xfId="21234"/>
    <cellStyle name="20% - Accent6 7 3 2 2 2 3" xfId="21235"/>
    <cellStyle name="20% - Accent6 7 3 2 2 3" xfId="21236"/>
    <cellStyle name="20% - Accent6 7 3 2 2 3 2" xfId="21237"/>
    <cellStyle name="20% - Accent6 7 3 2 2 3 2 2" xfId="21238"/>
    <cellStyle name="20% - Accent6 7 3 2 2 3 3" xfId="21239"/>
    <cellStyle name="20% - Accent6 7 3 2 2 4" xfId="21240"/>
    <cellStyle name="20% - Accent6 7 3 2 2 4 2" xfId="21241"/>
    <cellStyle name="20% - Accent6 7 3 2 2 5" xfId="21242"/>
    <cellStyle name="20% - Accent6 7 3 2 3" xfId="21243"/>
    <cellStyle name="20% - Accent6 7 3 2 3 2" xfId="21244"/>
    <cellStyle name="20% - Accent6 7 3 2 3 2 2" xfId="21245"/>
    <cellStyle name="20% - Accent6 7 3 2 3 3" xfId="21246"/>
    <cellStyle name="20% - Accent6 7 3 2 4" xfId="21247"/>
    <cellStyle name="20% - Accent6 7 3 2 4 2" xfId="21248"/>
    <cellStyle name="20% - Accent6 7 3 2 4 2 2" xfId="21249"/>
    <cellStyle name="20% - Accent6 7 3 2 4 3" xfId="21250"/>
    <cellStyle name="20% - Accent6 7 3 2 5" xfId="21251"/>
    <cellStyle name="20% - Accent6 7 3 2 5 2" xfId="21252"/>
    <cellStyle name="20% - Accent6 7 3 2 6" xfId="21253"/>
    <cellStyle name="20% - Accent6 7 3 3" xfId="21254"/>
    <cellStyle name="20% - Accent6 7 3 3 2" xfId="21255"/>
    <cellStyle name="20% - Accent6 7 3 3 2 2" xfId="21256"/>
    <cellStyle name="20% - Accent6 7 3 3 2 2 2" xfId="21257"/>
    <cellStyle name="20% - Accent6 7 3 3 2 3" xfId="21258"/>
    <cellStyle name="20% - Accent6 7 3 3 3" xfId="21259"/>
    <cellStyle name="20% - Accent6 7 3 3 3 2" xfId="21260"/>
    <cellStyle name="20% - Accent6 7 3 3 3 2 2" xfId="21261"/>
    <cellStyle name="20% - Accent6 7 3 3 3 3" xfId="21262"/>
    <cellStyle name="20% - Accent6 7 3 3 4" xfId="21263"/>
    <cellStyle name="20% - Accent6 7 3 3 4 2" xfId="21264"/>
    <cellStyle name="20% - Accent6 7 3 3 5" xfId="21265"/>
    <cellStyle name="20% - Accent6 7 3 4" xfId="21266"/>
    <cellStyle name="20% - Accent6 7 3 4 2" xfId="21267"/>
    <cellStyle name="20% - Accent6 7 3 4 2 2" xfId="21268"/>
    <cellStyle name="20% - Accent6 7 3 4 3" xfId="21269"/>
    <cellStyle name="20% - Accent6 7 3 5" xfId="21270"/>
    <cellStyle name="20% - Accent6 7 3 5 2" xfId="21271"/>
    <cellStyle name="20% - Accent6 7 3 5 2 2" xfId="21272"/>
    <cellStyle name="20% - Accent6 7 3 5 3" xfId="21273"/>
    <cellStyle name="20% - Accent6 7 3 6" xfId="21274"/>
    <cellStyle name="20% - Accent6 7 3 6 2" xfId="21275"/>
    <cellStyle name="20% - Accent6 7 3 6 2 2" xfId="21276"/>
    <cellStyle name="20% - Accent6 7 3 6 3" xfId="21277"/>
    <cellStyle name="20% - Accent6 7 3 7" xfId="21278"/>
    <cellStyle name="20% - Accent6 7 3 7 2" xfId="21279"/>
    <cellStyle name="20% - Accent6 7 3 8" xfId="21280"/>
    <cellStyle name="20% - Accent6 7 4" xfId="21281"/>
    <cellStyle name="20% - Accent6 7 4 2" xfId="21282"/>
    <cellStyle name="20% - Accent6 7 4 2 2" xfId="21283"/>
    <cellStyle name="20% - Accent6 7 4 2 2 2" xfId="21284"/>
    <cellStyle name="20% - Accent6 7 4 2 2 2 2" xfId="21285"/>
    <cellStyle name="20% - Accent6 7 4 2 2 3" xfId="21286"/>
    <cellStyle name="20% - Accent6 7 4 2 3" xfId="21287"/>
    <cellStyle name="20% - Accent6 7 4 2 3 2" xfId="21288"/>
    <cellStyle name="20% - Accent6 7 4 2 3 2 2" xfId="21289"/>
    <cellStyle name="20% - Accent6 7 4 2 3 3" xfId="21290"/>
    <cellStyle name="20% - Accent6 7 4 2 4" xfId="21291"/>
    <cellStyle name="20% - Accent6 7 4 2 4 2" xfId="21292"/>
    <cellStyle name="20% - Accent6 7 4 2 5" xfId="21293"/>
    <cellStyle name="20% - Accent6 7 4 3" xfId="21294"/>
    <cellStyle name="20% - Accent6 7 4 3 2" xfId="21295"/>
    <cellStyle name="20% - Accent6 7 4 3 2 2" xfId="21296"/>
    <cellStyle name="20% - Accent6 7 4 3 3" xfId="21297"/>
    <cellStyle name="20% - Accent6 7 4 4" xfId="21298"/>
    <cellStyle name="20% - Accent6 7 4 4 2" xfId="21299"/>
    <cellStyle name="20% - Accent6 7 4 4 2 2" xfId="21300"/>
    <cellStyle name="20% - Accent6 7 4 4 3" xfId="21301"/>
    <cellStyle name="20% - Accent6 7 4 5" xfId="21302"/>
    <cellStyle name="20% - Accent6 7 4 5 2" xfId="21303"/>
    <cellStyle name="20% - Accent6 7 4 6" xfId="21304"/>
    <cellStyle name="20% - Accent6 7 5" xfId="21305"/>
    <cellStyle name="20% - Accent6 7 5 2" xfId="21306"/>
    <cellStyle name="20% - Accent6 7 5 2 2" xfId="21307"/>
    <cellStyle name="20% - Accent6 7 5 2 2 2" xfId="21308"/>
    <cellStyle name="20% - Accent6 7 5 2 3" xfId="21309"/>
    <cellStyle name="20% - Accent6 7 5 3" xfId="21310"/>
    <cellStyle name="20% - Accent6 7 5 3 2" xfId="21311"/>
    <cellStyle name="20% - Accent6 7 5 3 2 2" xfId="21312"/>
    <cellStyle name="20% - Accent6 7 5 3 3" xfId="21313"/>
    <cellStyle name="20% - Accent6 7 5 4" xfId="21314"/>
    <cellStyle name="20% - Accent6 7 5 4 2" xfId="21315"/>
    <cellStyle name="20% - Accent6 7 5 5" xfId="21316"/>
    <cellStyle name="20% - Accent6 7 6" xfId="21317"/>
    <cellStyle name="20% - Accent6 7 6 2" xfId="21318"/>
    <cellStyle name="20% - Accent6 7 6 2 2" xfId="21319"/>
    <cellStyle name="20% - Accent6 7 6 3" xfId="21320"/>
    <cellStyle name="20% - Accent6 7 7" xfId="21321"/>
    <cellStyle name="20% - Accent6 7 7 2" xfId="21322"/>
    <cellStyle name="20% - Accent6 7 7 2 2" xfId="21323"/>
    <cellStyle name="20% - Accent6 7 7 3" xfId="21324"/>
    <cellStyle name="20% - Accent6 7 8" xfId="21325"/>
    <cellStyle name="20% - Accent6 7 8 2" xfId="21326"/>
    <cellStyle name="20% - Accent6 7 8 2 2" xfId="21327"/>
    <cellStyle name="20% - Accent6 7 8 3" xfId="21328"/>
    <cellStyle name="20% - Accent6 7 9" xfId="21329"/>
    <cellStyle name="20% - Accent6 7 9 2" xfId="21330"/>
    <cellStyle name="20% - Accent6 70" xfId="21331"/>
    <cellStyle name="20% - Accent6 70 2" xfId="21332"/>
    <cellStyle name="20% - Accent6 70 2 2" xfId="21333"/>
    <cellStyle name="20% - Accent6 70 3" xfId="21334"/>
    <cellStyle name="20% - Accent6 70 3 2" xfId="21335"/>
    <cellStyle name="20% - Accent6 70 4" xfId="21336"/>
    <cellStyle name="20% - Accent6 71" xfId="21337"/>
    <cellStyle name="20% - Accent6 71 2" xfId="21338"/>
    <cellStyle name="20% - Accent6 71 2 2" xfId="21339"/>
    <cellStyle name="20% - Accent6 71 3" xfId="21340"/>
    <cellStyle name="20% - Accent6 71 3 2" xfId="21341"/>
    <cellStyle name="20% - Accent6 71 4" xfId="21342"/>
    <cellStyle name="20% - Accent6 72" xfId="21343"/>
    <cellStyle name="20% - Accent6 72 2" xfId="21344"/>
    <cellStyle name="20% - Accent6 72 2 2" xfId="21345"/>
    <cellStyle name="20% - Accent6 72 3" xfId="21346"/>
    <cellStyle name="20% - Accent6 72 3 2" xfId="21347"/>
    <cellStyle name="20% - Accent6 72 4" xfId="21348"/>
    <cellStyle name="20% - Accent6 73" xfId="21349"/>
    <cellStyle name="20% - Accent6 73 2" xfId="21350"/>
    <cellStyle name="20% - Accent6 73 2 2" xfId="21351"/>
    <cellStyle name="20% - Accent6 73 3" xfId="21352"/>
    <cellStyle name="20% - Accent6 73 3 2" xfId="21353"/>
    <cellStyle name="20% - Accent6 73 4" xfId="21354"/>
    <cellStyle name="20% - Accent6 74" xfId="21355"/>
    <cellStyle name="20% - Accent6 74 2" xfId="21356"/>
    <cellStyle name="20% - Accent6 74 2 2" xfId="21357"/>
    <cellStyle name="20% - Accent6 74 3" xfId="21358"/>
    <cellStyle name="20% - Accent6 74 3 2" xfId="21359"/>
    <cellStyle name="20% - Accent6 74 4" xfId="21360"/>
    <cellStyle name="20% - Accent6 75" xfId="21361"/>
    <cellStyle name="20% - Accent6 75 2" xfId="21362"/>
    <cellStyle name="20% - Accent6 75 2 2" xfId="21363"/>
    <cellStyle name="20% - Accent6 75 3" xfId="21364"/>
    <cellStyle name="20% - Accent6 75 3 2" xfId="21365"/>
    <cellStyle name="20% - Accent6 75 4" xfId="21366"/>
    <cellStyle name="20% - Accent6 76" xfId="21367"/>
    <cellStyle name="20% - Accent6 76 2" xfId="21368"/>
    <cellStyle name="20% - Accent6 76 2 2" xfId="21369"/>
    <cellStyle name="20% - Accent6 76 3" xfId="21370"/>
    <cellStyle name="20% - Accent6 76 3 2" xfId="21371"/>
    <cellStyle name="20% - Accent6 76 4" xfId="21372"/>
    <cellStyle name="20% - Accent6 77" xfId="21373"/>
    <cellStyle name="20% - Accent6 77 2" xfId="21374"/>
    <cellStyle name="20% - Accent6 77 2 2" xfId="21375"/>
    <cellStyle name="20% - Accent6 77 3" xfId="21376"/>
    <cellStyle name="20% - Accent6 77 3 2" xfId="21377"/>
    <cellStyle name="20% - Accent6 77 4" xfId="21378"/>
    <cellStyle name="20% - Accent6 78" xfId="21379"/>
    <cellStyle name="20% - Accent6 78 2" xfId="21380"/>
    <cellStyle name="20% - Accent6 78 2 2" xfId="21381"/>
    <cellStyle name="20% - Accent6 78 3" xfId="21382"/>
    <cellStyle name="20% - Accent6 78 3 2" xfId="21383"/>
    <cellStyle name="20% - Accent6 78 4" xfId="21384"/>
    <cellStyle name="20% - Accent6 79" xfId="21385"/>
    <cellStyle name="20% - Accent6 79 2" xfId="21386"/>
    <cellStyle name="20% - Accent6 79 2 2" xfId="21387"/>
    <cellStyle name="20% - Accent6 79 3" xfId="21388"/>
    <cellStyle name="20% - Accent6 79 3 2" xfId="21389"/>
    <cellStyle name="20% - Accent6 79 4" xfId="21390"/>
    <cellStyle name="20% - Accent6 8" xfId="21391"/>
    <cellStyle name="20% - Accent6 8 10" xfId="21392"/>
    <cellStyle name="20% - Accent6 8 10 2" xfId="21393"/>
    <cellStyle name="20% - Accent6 8 11" xfId="21394"/>
    <cellStyle name="20% - Accent6 8 2" xfId="21395"/>
    <cellStyle name="20% - Accent6 8 2 2" xfId="21396"/>
    <cellStyle name="20% - Accent6 8 2 2 2" xfId="21397"/>
    <cellStyle name="20% - Accent6 8 2 2 2 2" xfId="21398"/>
    <cellStyle name="20% - Accent6 8 2 2 2 2 2" xfId="21399"/>
    <cellStyle name="20% - Accent6 8 2 2 2 2 2 2" xfId="21400"/>
    <cellStyle name="20% - Accent6 8 2 2 2 2 2 2 2" xfId="21401"/>
    <cellStyle name="20% - Accent6 8 2 2 2 2 2 3" xfId="21402"/>
    <cellStyle name="20% - Accent6 8 2 2 2 2 3" xfId="21403"/>
    <cellStyle name="20% - Accent6 8 2 2 2 2 3 2" xfId="21404"/>
    <cellStyle name="20% - Accent6 8 2 2 2 2 3 2 2" xfId="21405"/>
    <cellStyle name="20% - Accent6 8 2 2 2 2 3 3" xfId="21406"/>
    <cellStyle name="20% - Accent6 8 2 2 2 2 4" xfId="21407"/>
    <cellStyle name="20% - Accent6 8 2 2 2 2 4 2" xfId="21408"/>
    <cellStyle name="20% - Accent6 8 2 2 2 2 5" xfId="21409"/>
    <cellStyle name="20% - Accent6 8 2 2 2 3" xfId="21410"/>
    <cellStyle name="20% - Accent6 8 2 2 2 3 2" xfId="21411"/>
    <cellStyle name="20% - Accent6 8 2 2 2 3 2 2" xfId="21412"/>
    <cellStyle name="20% - Accent6 8 2 2 2 3 3" xfId="21413"/>
    <cellStyle name="20% - Accent6 8 2 2 2 4" xfId="21414"/>
    <cellStyle name="20% - Accent6 8 2 2 2 4 2" xfId="21415"/>
    <cellStyle name="20% - Accent6 8 2 2 2 4 2 2" xfId="21416"/>
    <cellStyle name="20% - Accent6 8 2 2 2 4 3" xfId="21417"/>
    <cellStyle name="20% - Accent6 8 2 2 2 5" xfId="21418"/>
    <cellStyle name="20% - Accent6 8 2 2 2 5 2" xfId="21419"/>
    <cellStyle name="20% - Accent6 8 2 2 2 6" xfId="21420"/>
    <cellStyle name="20% - Accent6 8 2 2 3" xfId="21421"/>
    <cellStyle name="20% - Accent6 8 2 2 3 2" xfId="21422"/>
    <cellStyle name="20% - Accent6 8 2 2 3 2 2" xfId="21423"/>
    <cellStyle name="20% - Accent6 8 2 2 3 2 2 2" xfId="21424"/>
    <cellStyle name="20% - Accent6 8 2 2 3 2 3" xfId="21425"/>
    <cellStyle name="20% - Accent6 8 2 2 3 3" xfId="21426"/>
    <cellStyle name="20% - Accent6 8 2 2 3 3 2" xfId="21427"/>
    <cellStyle name="20% - Accent6 8 2 2 3 3 2 2" xfId="21428"/>
    <cellStyle name="20% - Accent6 8 2 2 3 3 3" xfId="21429"/>
    <cellStyle name="20% - Accent6 8 2 2 3 4" xfId="21430"/>
    <cellStyle name="20% - Accent6 8 2 2 3 4 2" xfId="21431"/>
    <cellStyle name="20% - Accent6 8 2 2 3 5" xfId="21432"/>
    <cellStyle name="20% - Accent6 8 2 2 4" xfId="21433"/>
    <cellStyle name="20% - Accent6 8 2 2 4 2" xfId="21434"/>
    <cellStyle name="20% - Accent6 8 2 2 4 2 2" xfId="21435"/>
    <cellStyle name="20% - Accent6 8 2 2 4 3" xfId="21436"/>
    <cellStyle name="20% - Accent6 8 2 2 5" xfId="21437"/>
    <cellStyle name="20% - Accent6 8 2 2 5 2" xfId="21438"/>
    <cellStyle name="20% - Accent6 8 2 2 5 2 2" xfId="21439"/>
    <cellStyle name="20% - Accent6 8 2 2 5 3" xfId="21440"/>
    <cellStyle name="20% - Accent6 8 2 2 6" xfId="21441"/>
    <cellStyle name="20% - Accent6 8 2 2 6 2" xfId="21442"/>
    <cellStyle name="20% - Accent6 8 2 2 6 2 2" xfId="21443"/>
    <cellStyle name="20% - Accent6 8 2 2 6 3" xfId="21444"/>
    <cellStyle name="20% - Accent6 8 2 2 7" xfId="21445"/>
    <cellStyle name="20% - Accent6 8 2 2 7 2" xfId="21446"/>
    <cellStyle name="20% - Accent6 8 2 2 8" xfId="21447"/>
    <cellStyle name="20% - Accent6 8 2 3" xfId="21448"/>
    <cellStyle name="20% - Accent6 8 2 3 2" xfId="21449"/>
    <cellStyle name="20% - Accent6 8 2 3 2 2" xfId="21450"/>
    <cellStyle name="20% - Accent6 8 2 3 2 2 2" xfId="21451"/>
    <cellStyle name="20% - Accent6 8 2 3 2 2 2 2" xfId="21452"/>
    <cellStyle name="20% - Accent6 8 2 3 2 2 3" xfId="21453"/>
    <cellStyle name="20% - Accent6 8 2 3 2 3" xfId="21454"/>
    <cellStyle name="20% - Accent6 8 2 3 2 3 2" xfId="21455"/>
    <cellStyle name="20% - Accent6 8 2 3 2 3 2 2" xfId="21456"/>
    <cellStyle name="20% - Accent6 8 2 3 2 3 3" xfId="21457"/>
    <cellStyle name="20% - Accent6 8 2 3 2 4" xfId="21458"/>
    <cellStyle name="20% - Accent6 8 2 3 2 4 2" xfId="21459"/>
    <cellStyle name="20% - Accent6 8 2 3 2 5" xfId="21460"/>
    <cellStyle name="20% - Accent6 8 2 3 3" xfId="21461"/>
    <cellStyle name="20% - Accent6 8 2 3 3 2" xfId="21462"/>
    <cellStyle name="20% - Accent6 8 2 3 3 2 2" xfId="21463"/>
    <cellStyle name="20% - Accent6 8 2 3 3 3" xfId="21464"/>
    <cellStyle name="20% - Accent6 8 2 3 4" xfId="21465"/>
    <cellStyle name="20% - Accent6 8 2 3 4 2" xfId="21466"/>
    <cellStyle name="20% - Accent6 8 2 3 4 2 2" xfId="21467"/>
    <cellStyle name="20% - Accent6 8 2 3 4 3" xfId="21468"/>
    <cellStyle name="20% - Accent6 8 2 3 5" xfId="21469"/>
    <cellStyle name="20% - Accent6 8 2 3 5 2" xfId="21470"/>
    <cellStyle name="20% - Accent6 8 2 3 6" xfId="21471"/>
    <cellStyle name="20% - Accent6 8 2 4" xfId="21472"/>
    <cellStyle name="20% - Accent6 8 2 4 2" xfId="21473"/>
    <cellStyle name="20% - Accent6 8 2 4 2 2" xfId="21474"/>
    <cellStyle name="20% - Accent6 8 2 4 2 2 2" xfId="21475"/>
    <cellStyle name="20% - Accent6 8 2 4 2 3" xfId="21476"/>
    <cellStyle name="20% - Accent6 8 2 4 3" xfId="21477"/>
    <cellStyle name="20% - Accent6 8 2 4 3 2" xfId="21478"/>
    <cellStyle name="20% - Accent6 8 2 4 3 2 2" xfId="21479"/>
    <cellStyle name="20% - Accent6 8 2 4 3 3" xfId="21480"/>
    <cellStyle name="20% - Accent6 8 2 4 4" xfId="21481"/>
    <cellStyle name="20% - Accent6 8 2 4 4 2" xfId="21482"/>
    <cellStyle name="20% - Accent6 8 2 4 5" xfId="21483"/>
    <cellStyle name="20% - Accent6 8 2 5" xfId="21484"/>
    <cellStyle name="20% - Accent6 8 2 5 2" xfId="21485"/>
    <cellStyle name="20% - Accent6 8 2 5 2 2" xfId="21486"/>
    <cellStyle name="20% - Accent6 8 2 5 3" xfId="21487"/>
    <cellStyle name="20% - Accent6 8 2 6" xfId="21488"/>
    <cellStyle name="20% - Accent6 8 2 6 2" xfId="21489"/>
    <cellStyle name="20% - Accent6 8 2 6 2 2" xfId="21490"/>
    <cellStyle name="20% - Accent6 8 2 6 3" xfId="21491"/>
    <cellStyle name="20% - Accent6 8 2 7" xfId="21492"/>
    <cellStyle name="20% - Accent6 8 2 7 2" xfId="21493"/>
    <cellStyle name="20% - Accent6 8 2 7 2 2" xfId="21494"/>
    <cellStyle name="20% - Accent6 8 2 7 3" xfId="21495"/>
    <cellStyle name="20% - Accent6 8 2 8" xfId="21496"/>
    <cellStyle name="20% - Accent6 8 2 8 2" xfId="21497"/>
    <cellStyle name="20% - Accent6 8 2 9" xfId="21498"/>
    <cellStyle name="20% - Accent6 8 3" xfId="21499"/>
    <cellStyle name="20% - Accent6 8 3 2" xfId="21500"/>
    <cellStyle name="20% - Accent6 8 3 2 2" xfId="21501"/>
    <cellStyle name="20% - Accent6 8 3 2 2 2" xfId="21502"/>
    <cellStyle name="20% - Accent6 8 3 2 2 2 2" xfId="21503"/>
    <cellStyle name="20% - Accent6 8 3 2 2 2 2 2" xfId="21504"/>
    <cellStyle name="20% - Accent6 8 3 2 2 2 3" xfId="21505"/>
    <cellStyle name="20% - Accent6 8 3 2 2 3" xfId="21506"/>
    <cellStyle name="20% - Accent6 8 3 2 2 3 2" xfId="21507"/>
    <cellStyle name="20% - Accent6 8 3 2 2 3 2 2" xfId="21508"/>
    <cellStyle name="20% - Accent6 8 3 2 2 3 3" xfId="21509"/>
    <cellStyle name="20% - Accent6 8 3 2 2 4" xfId="21510"/>
    <cellStyle name="20% - Accent6 8 3 2 2 4 2" xfId="21511"/>
    <cellStyle name="20% - Accent6 8 3 2 2 5" xfId="21512"/>
    <cellStyle name="20% - Accent6 8 3 2 3" xfId="21513"/>
    <cellStyle name="20% - Accent6 8 3 2 3 2" xfId="21514"/>
    <cellStyle name="20% - Accent6 8 3 2 3 2 2" xfId="21515"/>
    <cellStyle name="20% - Accent6 8 3 2 3 3" xfId="21516"/>
    <cellStyle name="20% - Accent6 8 3 2 4" xfId="21517"/>
    <cellStyle name="20% - Accent6 8 3 2 4 2" xfId="21518"/>
    <cellStyle name="20% - Accent6 8 3 2 4 2 2" xfId="21519"/>
    <cellStyle name="20% - Accent6 8 3 2 4 3" xfId="21520"/>
    <cellStyle name="20% - Accent6 8 3 2 5" xfId="21521"/>
    <cellStyle name="20% - Accent6 8 3 2 5 2" xfId="21522"/>
    <cellStyle name="20% - Accent6 8 3 2 6" xfId="21523"/>
    <cellStyle name="20% - Accent6 8 3 3" xfId="21524"/>
    <cellStyle name="20% - Accent6 8 3 3 2" xfId="21525"/>
    <cellStyle name="20% - Accent6 8 3 3 2 2" xfId="21526"/>
    <cellStyle name="20% - Accent6 8 3 3 2 2 2" xfId="21527"/>
    <cellStyle name="20% - Accent6 8 3 3 2 3" xfId="21528"/>
    <cellStyle name="20% - Accent6 8 3 3 3" xfId="21529"/>
    <cellStyle name="20% - Accent6 8 3 3 3 2" xfId="21530"/>
    <cellStyle name="20% - Accent6 8 3 3 3 2 2" xfId="21531"/>
    <cellStyle name="20% - Accent6 8 3 3 3 3" xfId="21532"/>
    <cellStyle name="20% - Accent6 8 3 3 4" xfId="21533"/>
    <cellStyle name="20% - Accent6 8 3 3 4 2" xfId="21534"/>
    <cellStyle name="20% - Accent6 8 3 3 5" xfId="21535"/>
    <cellStyle name="20% - Accent6 8 3 4" xfId="21536"/>
    <cellStyle name="20% - Accent6 8 3 4 2" xfId="21537"/>
    <cellStyle name="20% - Accent6 8 3 4 2 2" xfId="21538"/>
    <cellStyle name="20% - Accent6 8 3 4 3" xfId="21539"/>
    <cellStyle name="20% - Accent6 8 3 5" xfId="21540"/>
    <cellStyle name="20% - Accent6 8 3 5 2" xfId="21541"/>
    <cellStyle name="20% - Accent6 8 3 5 2 2" xfId="21542"/>
    <cellStyle name="20% - Accent6 8 3 5 3" xfId="21543"/>
    <cellStyle name="20% - Accent6 8 3 6" xfId="21544"/>
    <cellStyle name="20% - Accent6 8 3 6 2" xfId="21545"/>
    <cellStyle name="20% - Accent6 8 3 6 2 2" xfId="21546"/>
    <cellStyle name="20% - Accent6 8 3 6 3" xfId="21547"/>
    <cellStyle name="20% - Accent6 8 3 7" xfId="21548"/>
    <cellStyle name="20% - Accent6 8 3 7 2" xfId="21549"/>
    <cellStyle name="20% - Accent6 8 3 8" xfId="21550"/>
    <cellStyle name="20% - Accent6 8 4" xfId="21551"/>
    <cellStyle name="20% - Accent6 8 4 2" xfId="21552"/>
    <cellStyle name="20% - Accent6 8 4 2 2" xfId="21553"/>
    <cellStyle name="20% - Accent6 8 4 2 2 2" xfId="21554"/>
    <cellStyle name="20% - Accent6 8 4 2 2 2 2" xfId="21555"/>
    <cellStyle name="20% - Accent6 8 4 2 2 3" xfId="21556"/>
    <cellStyle name="20% - Accent6 8 4 2 3" xfId="21557"/>
    <cellStyle name="20% - Accent6 8 4 2 3 2" xfId="21558"/>
    <cellStyle name="20% - Accent6 8 4 2 3 2 2" xfId="21559"/>
    <cellStyle name="20% - Accent6 8 4 2 3 3" xfId="21560"/>
    <cellStyle name="20% - Accent6 8 4 2 4" xfId="21561"/>
    <cellStyle name="20% - Accent6 8 4 2 4 2" xfId="21562"/>
    <cellStyle name="20% - Accent6 8 4 2 5" xfId="21563"/>
    <cellStyle name="20% - Accent6 8 4 3" xfId="21564"/>
    <cellStyle name="20% - Accent6 8 4 3 2" xfId="21565"/>
    <cellStyle name="20% - Accent6 8 4 3 2 2" xfId="21566"/>
    <cellStyle name="20% - Accent6 8 4 3 3" xfId="21567"/>
    <cellStyle name="20% - Accent6 8 4 4" xfId="21568"/>
    <cellStyle name="20% - Accent6 8 4 4 2" xfId="21569"/>
    <cellStyle name="20% - Accent6 8 4 4 2 2" xfId="21570"/>
    <cellStyle name="20% - Accent6 8 4 4 3" xfId="21571"/>
    <cellStyle name="20% - Accent6 8 4 5" xfId="21572"/>
    <cellStyle name="20% - Accent6 8 4 5 2" xfId="21573"/>
    <cellStyle name="20% - Accent6 8 4 6" xfId="21574"/>
    <cellStyle name="20% - Accent6 8 5" xfId="21575"/>
    <cellStyle name="20% - Accent6 8 5 2" xfId="21576"/>
    <cellStyle name="20% - Accent6 8 5 2 2" xfId="21577"/>
    <cellStyle name="20% - Accent6 8 5 2 2 2" xfId="21578"/>
    <cellStyle name="20% - Accent6 8 5 2 3" xfId="21579"/>
    <cellStyle name="20% - Accent6 8 5 3" xfId="21580"/>
    <cellStyle name="20% - Accent6 8 5 3 2" xfId="21581"/>
    <cellStyle name="20% - Accent6 8 5 3 2 2" xfId="21582"/>
    <cellStyle name="20% - Accent6 8 5 3 3" xfId="21583"/>
    <cellStyle name="20% - Accent6 8 5 4" xfId="21584"/>
    <cellStyle name="20% - Accent6 8 5 4 2" xfId="21585"/>
    <cellStyle name="20% - Accent6 8 5 5" xfId="21586"/>
    <cellStyle name="20% - Accent6 8 6" xfId="21587"/>
    <cellStyle name="20% - Accent6 8 6 2" xfId="21588"/>
    <cellStyle name="20% - Accent6 8 6 2 2" xfId="21589"/>
    <cellStyle name="20% - Accent6 8 6 3" xfId="21590"/>
    <cellStyle name="20% - Accent6 8 7" xfId="21591"/>
    <cellStyle name="20% - Accent6 8 7 2" xfId="21592"/>
    <cellStyle name="20% - Accent6 8 7 2 2" xfId="21593"/>
    <cellStyle name="20% - Accent6 8 7 3" xfId="21594"/>
    <cellStyle name="20% - Accent6 8 8" xfId="21595"/>
    <cellStyle name="20% - Accent6 8 8 2" xfId="21596"/>
    <cellStyle name="20% - Accent6 8 8 2 2" xfId="21597"/>
    <cellStyle name="20% - Accent6 8 8 3" xfId="21598"/>
    <cellStyle name="20% - Accent6 8 9" xfId="21599"/>
    <cellStyle name="20% - Accent6 8 9 2" xfId="21600"/>
    <cellStyle name="20% - Accent6 80" xfId="21601"/>
    <cellStyle name="20% - Accent6 80 2" xfId="21602"/>
    <cellStyle name="20% - Accent6 80 2 2" xfId="21603"/>
    <cellStyle name="20% - Accent6 80 3" xfId="21604"/>
    <cellStyle name="20% - Accent6 81" xfId="21605"/>
    <cellStyle name="20% - Accent6 81 2" xfId="21606"/>
    <cellStyle name="20% - Accent6 82" xfId="21607"/>
    <cellStyle name="20% - Accent6 82 2" xfId="21608"/>
    <cellStyle name="20% - Accent6 83" xfId="21609"/>
    <cellStyle name="20% - Accent6 83 2" xfId="21610"/>
    <cellStyle name="20% - Accent6 84" xfId="21611"/>
    <cellStyle name="20% - Accent6 84 2" xfId="21612"/>
    <cellStyle name="20% - Accent6 85" xfId="21613"/>
    <cellStyle name="20% - Accent6 85 2" xfId="21614"/>
    <cellStyle name="20% - Accent6 86" xfId="21615"/>
    <cellStyle name="20% - Accent6 86 2" xfId="21616"/>
    <cellStyle name="20% - Accent6 87" xfId="21617"/>
    <cellStyle name="20% - Accent6 87 2" xfId="21618"/>
    <cellStyle name="20% - Accent6 88" xfId="21619"/>
    <cellStyle name="20% - Accent6 88 2" xfId="21620"/>
    <cellStyle name="20% - Accent6 89" xfId="21621"/>
    <cellStyle name="20% - Accent6 89 2" xfId="21622"/>
    <cellStyle name="20% - Accent6 9" xfId="21623"/>
    <cellStyle name="20% - Accent6 9 10" xfId="21624"/>
    <cellStyle name="20% - Accent6 9 2" xfId="21625"/>
    <cellStyle name="20% - Accent6 9 2 2" xfId="21626"/>
    <cellStyle name="20% - Accent6 9 2 2 2" xfId="21627"/>
    <cellStyle name="20% - Accent6 9 2 2 2 2" xfId="21628"/>
    <cellStyle name="20% - Accent6 9 2 2 2 2 2" xfId="21629"/>
    <cellStyle name="20% - Accent6 9 2 2 2 2 2 2" xfId="21630"/>
    <cellStyle name="20% - Accent6 9 2 2 2 2 2 2 2" xfId="21631"/>
    <cellStyle name="20% - Accent6 9 2 2 2 2 2 3" xfId="21632"/>
    <cellStyle name="20% - Accent6 9 2 2 2 2 3" xfId="21633"/>
    <cellStyle name="20% - Accent6 9 2 2 2 2 3 2" xfId="21634"/>
    <cellStyle name="20% - Accent6 9 2 2 2 2 3 2 2" xfId="21635"/>
    <cellStyle name="20% - Accent6 9 2 2 2 2 3 3" xfId="21636"/>
    <cellStyle name="20% - Accent6 9 2 2 2 2 4" xfId="21637"/>
    <cellStyle name="20% - Accent6 9 2 2 2 2 4 2" xfId="21638"/>
    <cellStyle name="20% - Accent6 9 2 2 2 2 5" xfId="21639"/>
    <cellStyle name="20% - Accent6 9 2 2 2 3" xfId="21640"/>
    <cellStyle name="20% - Accent6 9 2 2 2 3 2" xfId="21641"/>
    <cellStyle name="20% - Accent6 9 2 2 2 3 2 2" xfId="21642"/>
    <cellStyle name="20% - Accent6 9 2 2 2 3 3" xfId="21643"/>
    <cellStyle name="20% - Accent6 9 2 2 2 4" xfId="21644"/>
    <cellStyle name="20% - Accent6 9 2 2 2 4 2" xfId="21645"/>
    <cellStyle name="20% - Accent6 9 2 2 2 4 2 2" xfId="21646"/>
    <cellStyle name="20% - Accent6 9 2 2 2 4 3" xfId="21647"/>
    <cellStyle name="20% - Accent6 9 2 2 2 5" xfId="21648"/>
    <cellStyle name="20% - Accent6 9 2 2 2 5 2" xfId="21649"/>
    <cellStyle name="20% - Accent6 9 2 2 2 6" xfId="21650"/>
    <cellStyle name="20% - Accent6 9 2 2 3" xfId="21651"/>
    <cellStyle name="20% - Accent6 9 2 2 3 2" xfId="21652"/>
    <cellStyle name="20% - Accent6 9 2 2 3 2 2" xfId="21653"/>
    <cellStyle name="20% - Accent6 9 2 2 3 2 2 2" xfId="21654"/>
    <cellStyle name="20% - Accent6 9 2 2 3 2 3" xfId="21655"/>
    <cellStyle name="20% - Accent6 9 2 2 3 3" xfId="21656"/>
    <cellStyle name="20% - Accent6 9 2 2 3 3 2" xfId="21657"/>
    <cellStyle name="20% - Accent6 9 2 2 3 3 2 2" xfId="21658"/>
    <cellStyle name="20% - Accent6 9 2 2 3 3 3" xfId="21659"/>
    <cellStyle name="20% - Accent6 9 2 2 3 4" xfId="21660"/>
    <cellStyle name="20% - Accent6 9 2 2 3 4 2" xfId="21661"/>
    <cellStyle name="20% - Accent6 9 2 2 3 5" xfId="21662"/>
    <cellStyle name="20% - Accent6 9 2 2 4" xfId="21663"/>
    <cellStyle name="20% - Accent6 9 2 2 4 2" xfId="21664"/>
    <cellStyle name="20% - Accent6 9 2 2 4 2 2" xfId="21665"/>
    <cellStyle name="20% - Accent6 9 2 2 4 3" xfId="21666"/>
    <cellStyle name="20% - Accent6 9 2 2 5" xfId="21667"/>
    <cellStyle name="20% - Accent6 9 2 2 5 2" xfId="21668"/>
    <cellStyle name="20% - Accent6 9 2 2 5 2 2" xfId="21669"/>
    <cellStyle name="20% - Accent6 9 2 2 5 3" xfId="21670"/>
    <cellStyle name="20% - Accent6 9 2 2 6" xfId="21671"/>
    <cellStyle name="20% - Accent6 9 2 2 6 2" xfId="21672"/>
    <cellStyle name="20% - Accent6 9 2 2 6 2 2" xfId="21673"/>
    <cellStyle name="20% - Accent6 9 2 2 6 3" xfId="21674"/>
    <cellStyle name="20% - Accent6 9 2 2 7" xfId="21675"/>
    <cellStyle name="20% - Accent6 9 2 2 7 2" xfId="21676"/>
    <cellStyle name="20% - Accent6 9 2 2 8" xfId="21677"/>
    <cellStyle name="20% - Accent6 9 2 3" xfId="21678"/>
    <cellStyle name="20% - Accent6 9 2 3 2" xfId="21679"/>
    <cellStyle name="20% - Accent6 9 2 3 2 2" xfId="21680"/>
    <cellStyle name="20% - Accent6 9 2 3 2 2 2" xfId="21681"/>
    <cellStyle name="20% - Accent6 9 2 3 2 2 2 2" xfId="21682"/>
    <cellStyle name="20% - Accent6 9 2 3 2 2 3" xfId="21683"/>
    <cellStyle name="20% - Accent6 9 2 3 2 3" xfId="21684"/>
    <cellStyle name="20% - Accent6 9 2 3 2 3 2" xfId="21685"/>
    <cellStyle name="20% - Accent6 9 2 3 2 3 2 2" xfId="21686"/>
    <cellStyle name="20% - Accent6 9 2 3 2 3 3" xfId="21687"/>
    <cellStyle name="20% - Accent6 9 2 3 2 4" xfId="21688"/>
    <cellStyle name="20% - Accent6 9 2 3 2 4 2" xfId="21689"/>
    <cellStyle name="20% - Accent6 9 2 3 2 5" xfId="21690"/>
    <cellStyle name="20% - Accent6 9 2 3 3" xfId="21691"/>
    <cellStyle name="20% - Accent6 9 2 3 3 2" xfId="21692"/>
    <cellStyle name="20% - Accent6 9 2 3 3 2 2" xfId="21693"/>
    <cellStyle name="20% - Accent6 9 2 3 3 3" xfId="21694"/>
    <cellStyle name="20% - Accent6 9 2 3 4" xfId="21695"/>
    <cellStyle name="20% - Accent6 9 2 3 4 2" xfId="21696"/>
    <cellStyle name="20% - Accent6 9 2 3 4 2 2" xfId="21697"/>
    <cellStyle name="20% - Accent6 9 2 3 4 3" xfId="21698"/>
    <cellStyle name="20% - Accent6 9 2 3 5" xfId="21699"/>
    <cellStyle name="20% - Accent6 9 2 3 5 2" xfId="21700"/>
    <cellStyle name="20% - Accent6 9 2 3 6" xfId="21701"/>
    <cellStyle name="20% - Accent6 9 2 4" xfId="21702"/>
    <cellStyle name="20% - Accent6 9 2 4 2" xfId="21703"/>
    <cellStyle name="20% - Accent6 9 2 4 2 2" xfId="21704"/>
    <cellStyle name="20% - Accent6 9 2 4 2 2 2" xfId="21705"/>
    <cellStyle name="20% - Accent6 9 2 4 2 3" xfId="21706"/>
    <cellStyle name="20% - Accent6 9 2 4 3" xfId="21707"/>
    <cellStyle name="20% - Accent6 9 2 4 3 2" xfId="21708"/>
    <cellStyle name="20% - Accent6 9 2 4 3 2 2" xfId="21709"/>
    <cellStyle name="20% - Accent6 9 2 4 3 3" xfId="21710"/>
    <cellStyle name="20% - Accent6 9 2 4 4" xfId="21711"/>
    <cellStyle name="20% - Accent6 9 2 4 4 2" xfId="21712"/>
    <cellStyle name="20% - Accent6 9 2 4 5" xfId="21713"/>
    <cellStyle name="20% - Accent6 9 2 5" xfId="21714"/>
    <cellStyle name="20% - Accent6 9 2 5 2" xfId="21715"/>
    <cellStyle name="20% - Accent6 9 2 5 2 2" xfId="21716"/>
    <cellStyle name="20% - Accent6 9 2 5 3" xfId="21717"/>
    <cellStyle name="20% - Accent6 9 2 6" xfId="21718"/>
    <cellStyle name="20% - Accent6 9 2 6 2" xfId="21719"/>
    <cellStyle name="20% - Accent6 9 2 6 2 2" xfId="21720"/>
    <cellStyle name="20% - Accent6 9 2 6 3" xfId="21721"/>
    <cellStyle name="20% - Accent6 9 2 7" xfId="21722"/>
    <cellStyle name="20% - Accent6 9 2 7 2" xfId="21723"/>
    <cellStyle name="20% - Accent6 9 2 7 2 2" xfId="21724"/>
    <cellStyle name="20% - Accent6 9 2 7 3" xfId="21725"/>
    <cellStyle name="20% - Accent6 9 2 8" xfId="21726"/>
    <cellStyle name="20% - Accent6 9 2 8 2" xfId="21727"/>
    <cellStyle name="20% - Accent6 9 2 9" xfId="21728"/>
    <cellStyle name="20% - Accent6 9 3" xfId="21729"/>
    <cellStyle name="20% - Accent6 9 3 2" xfId="21730"/>
    <cellStyle name="20% - Accent6 9 3 2 2" xfId="21731"/>
    <cellStyle name="20% - Accent6 9 3 2 2 2" xfId="21732"/>
    <cellStyle name="20% - Accent6 9 3 2 2 2 2" xfId="21733"/>
    <cellStyle name="20% - Accent6 9 3 2 2 2 2 2" xfId="21734"/>
    <cellStyle name="20% - Accent6 9 3 2 2 2 3" xfId="21735"/>
    <cellStyle name="20% - Accent6 9 3 2 2 3" xfId="21736"/>
    <cellStyle name="20% - Accent6 9 3 2 2 3 2" xfId="21737"/>
    <cellStyle name="20% - Accent6 9 3 2 2 3 2 2" xfId="21738"/>
    <cellStyle name="20% - Accent6 9 3 2 2 3 3" xfId="21739"/>
    <cellStyle name="20% - Accent6 9 3 2 2 4" xfId="21740"/>
    <cellStyle name="20% - Accent6 9 3 2 2 4 2" xfId="21741"/>
    <cellStyle name="20% - Accent6 9 3 2 2 5" xfId="21742"/>
    <cellStyle name="20% - Accent6 9 3 2 3" xfId="21743"/>
    <cellStyle name="20% - Accent6 9 3 2 3 2" xfId="21744"/>
    <cellStyle name="20% - Accent6 9 3 2 3 2 2" xfId="21745"/>
    <cellStyle name="20% - Accent6 9 3 2 3 3" xfId="21746"/>
    <cellStyle name="20% - Accent6 9 3 2 4" xfId="21747"/>
    <cellStyle name="20% - Accent6 9 3 2 4 2" xfId="21748"/>
    <cellStyle name="20% - Accent6 9 3 2 4 2 2" xfId="21749"/>
    <cellStyle name="20% - Accent6 9 3 2 4 3" xfId="21750"/>
    <cellStyle name="20% - Accent6 9 3 2 5" xfId="21751"/>
    <cellStyle name="20% - Accent6 9 3 2 5 2" xfId="21752"/>
    <cellStyle name="20% - Accent6 9 3 2 6" xfId="21753"/>
    <cellStyle name="20% - Accent6 9 3 3" xfId="21754"/>
    <cellStyle name="20% - Accent6 9 3 3 2" xfId="21755"/>
    <cellStyle name="20% - Accent6 9 3 3 2 2" xfId="21756"/>
    <cellStyle name="20% - Accent6 9 3 3 2 2 2" xfId="21757"/>
    <cellStyle name="20% - Accent6 9 3 3 2 3" xfId="21758"/>
    <cellStyle name="20% - Accent6 9 3 3 3" xfId="21759"/>
    <cellStyle name="20% - Accent6 9 3 3 3 2" xfId="21760"/>
    <cellStyle name="20% - Accent6 9 3 3 3 2 2" xfId="21761"/>
    <cellStyle name="20% - Accent6 9 3 3 3 3" xfId="21762"/>
    <cellStyle name="20% - Accent6 9 3 3 4" xfId="21763"/>
    <cellStyle name="20% - Accent6 9 3 3 4 2" xfId="21764"/>
    <cellStyle name="20% - Accent6 9 3 3 5" xfId="21765"/>
    <cellStyle name="20% - Accent6 9 3 4" xfId="21766"/>
    <cellStyle name="20% - Accent6 9 3 4 2" xfId="21767"/>
    <cellStyle name="20% - Accent6 9 3 4 2 2" xfId="21768"/>
    <cellStyle name="20% - Accent6 9 3 4 3" xfId="21769"/>
    <cellStyle name="20% - Accent6 9 3 5" xfId="21770"/>
    <cellStyle name="20% - Accent6 9 3 5 2" xfId="21771"/>
    <cellStyle name="20% - Accent6 9 3 5 2 2" xfId="21772"/>
    <cellStyle name="20% - Accent6 9 3 5 3" xfId="21773"/>
    <cellStyle name="20% - Accent6 9 3 6" xfId="21774"/>
    <cellStyle name="20% - Accent6 9 3 6 2" xfId="21775"/>
    <cellStyle name="20% - Accent6 9 3 6 2 2" xfId="21776"/>
    <cellStyle name="20% - Accent6 9 3 6 3" xfId="21777"/>
    <cellStyle name="20% - Accent6 9 3 7" xfId="21778"/>
    <cellStyle name="20% - Accent6 9 3 7 2" xfId="21779"/>
    <cellStyle name="20% - Accent6 9 3 8" xfId="21780"/>
    <cellStyle name="20% - Accent6 9 4" xfId="21781"/>
    <cellStyle name="20% - Accent6 9 4 2" xfId="21782"/>
    <cellStyle name="20% - Accent6 9 4 2 2" xfId="21783"/>
    <cellStyle name="20% - Accent6 9 4 2 2 2" xfId="21784"/>
    <cellStyle name="20% - Accent6 9 4 2 2 2 2" xfId="21785"/>
    <cellStyle name="20% - Accent6 9 4 2 2 3" xfId="21786"/>
    <cellStyle name="20% - Accent6 9 4 2 3" xfId="21787"/>
    <cellStyle name="20% - Accent6 9 4 2 3 2" xfId="21788"/>
    <cellStyle name="20% - Accent6 9 4 2 3 2 2" xfId="21789"/>
    <cellStyle name="20% - Accent6 9 4 2 3 3" xfId="21790"/>
    <cellStyle name="20% - Accent6 9 4 2 4" xfId="21791"/>
    <cellStyle name="20% - Accent6 9 4 2 4 2" xfId="21792"/>
    <cellStyle name="20% - Accent6 9 4 2 5" xfId="21793"/>
    <cellStyle name="20% - Accent6 9 4 3" xfId="21794"/>
    <cellStyle name="20% - Accent6 9 4 3 2" xfId="21795"/>
    <cellStyle name="20% - Accent6 9 4 3 2 2" xfId="21796"/>
    <cellStyle name="20% - Accent6 9 4 3 3" xfId="21797"/>
    <cellStyle name="20% - Accent6 9 4 4" xfId="21798"/>
    <cellStyle name="20% - Accent6 9 4 4 2" xfId="21799"/>
    <cellStyle name="20% - Accent6 9 4 4 2 2" xfId="21800"/>
    <cellStyle name="20% - Accent6 9 4 4 3" xfId="21801"/>
    <cellStyle name="20% - Accent6 9 4 5" xfId="21802"/>
    <cellStyle name="20% - Accent6 9 4 5 2" xfId="21803"/>
    <cellStyle name="20% - Accent6 9 4 6" xfId="21804"/>
    <cellStyle name="20% - Accent6 9 5" xfId="21805"/>
    <cellStyle name="20% - Accent6 9 5 2" xfId="21806"/>
    <cellStyle name="20% - Accent6 9 5 2 2" xfId="21807"/>
    <cellStyle name="20% - Accent6 9 5 2 2 2" xfId="21808"/>
    <cellStyle name="20% - Accent6 9 5 2 3" xfId="21809"/>
    <cellStyle name="20% - Accent6 9 5 3" xfId="21810"/>
    <cellStyle name="20% - Accent6 9 5 3 2" xfId="21811"/>
    <cellStyle name="20% - Accent6 9 5 3 2 2" xfId="21812"/>
    <cellStyle name="20% - Accent6 9 5 3 3" xfId="21813"/>
    <cellStyle name="20% - Accent6 9 5 4" xfId="21814"/>
    <cellStyle name="20% - Accent6 9 5 4 2" xfId="21815"/>
    <cellStyle name="20% - Accent6 9 5 5" xfId="21816"/>
    <cellStyle name="20% - Accent6 9 6" xfId="21817"/>
    <cellStyle name="20% - Accent6 9 6 2" xfId="21818"/>
    <cellStyle name="20% - Accent6 9 6 2 2" xfId="21819"/>
    <cellStyle name="20% - Accent6 9 6 3" xfId="21820"/>
    <cellStyle name="20% - Accent6 9 7" xfId="21821"/>
    <cellStyle name="20% - Accent6 9 7 2" xfId="21822"/>
    <cellStyle name="20% - Accent6 9 7 2 2" xfId="21823"/>
    <cellStyle name="20% - Accent6 9 7 3" xfId="21824"/>
    <cellStyle name="20% - Accent6 9 8" xfId="21825"/>
    <cellStyle name="20% - Accent6 9 8 2" xfId="21826"/>
    <cellStyle name="20% - Accent6 9 8 2 2" xfId="21827"/>
    <cellStyle name="20% - Accent6 9 8 3" xfId="21828"/>
    <cellStyle name="20% - Accent6 9 9" xfId="21829"/>
    <cellStyle name="20% - Accent6 9 9 2" xfId="21830"/>
    <cellStyle name="20% - Accent6 90" xfId="21831"/>
    <cellStyle name="20% - Accent6 90 2" xfId="21832"/>
    <cellStyle name="20% - Accent6 91" xfId="21833"/>
    <cellStyle name="20% - Accent6 91 2" xfId="21834"/>
    <cellStyle name="20% - Accent6 92" xfId="21835"/>
    <cellStyle name="20% - Accent6 92 2" xfId="21836"/>
    <cellStyle name="20% - Accent6 93" xfId="21837"/>
    <cellStyle name="20% - Accent6 94" xfId="21838"/>
    <cellStyle name="20% - Accent6 95" xfId="21839"/>
    <cellStyle name="20% - Accent6 96" xfId="21840"/>
    <cellStyle name="20% - Accent6 97" xfId="21841"/>
    <cellStyle name="20% - Accent6 98" xfId="21842"/>
    <cellStyle name="20% - Accent6 99" xfId="21843"/>
    <cellStyle name="20% - アクセント 1" xfId="52431"/>
    <cellStyle name="20% - アクセント 2" xfId="52432"/>
    <cellStyle name="20% - アクセント 3" xfId="52433"/>
    <cellStyle name="20% - アクセント 4" xfId="52434"/>
    <cellStyle name="20% - アクセント 5" xfId="52435"/>
    <cellStyle name="20% - アクセント 6" xfId="52436"/>
    <cellStyle name="40% - Accent1" xfId="25" builtinId="31" customBuiltin="1"/>
    <cellStyle name="40% - Accent1 10" xfId="21844"/>
    <cellStyle name="40% - Accent1 10 10" xfId="21845"/>
    <cellStyle name="40% - Accent1 10 2" xfId="21846"/>
    <cellStyle name="40% - Accent1 10 2 2" xfId="21847"/>
    <cellStyle name="40% - Accent1 10 2 2 2" xfId="21848"/>
    <cellStyle name="40% - Accent1 10 2 2 2 2" xfId="21849"/>
    <cellStyle name="40% - Accent1 10 2 2 2 2 2" xfId="21850"/>
    <cellStyle name="40% - Accent1 10 2 2 2 2 2 2" xfId="21851"/>
    <cellStyle name="40% - Accent1 10 2 2 2 2 2 2 2" xfId="21852"/>
    <cellStyle name="40% - Accent1 10 2 2 2 2 2 3" xfId="21853"/>
    <cellStyle name="40% - Accent1 10 2 2 2 2 3" xfId="21854"/>
    <cellStyle name="40% - Accent1 10 2 2 2 2 3 2" xfId="21855"/>
    <cellStyle name="40% - Accent1 10 2 2 2 2 3 2 2" xfId="21856"/>
    <cellStyle name="40% - Accent1 10 2 2 2 2 3 3" xfId="21857"/>
    <cellStyle name="40% - Accent1 10 2 2 2 2 4" xfId="21858"/>
    <cellStyle name="40% - Accent1 10 2 2 2 2 4 2" xfId="21859"/>
    <cellStyle name="40% - Accent1 10 2 2 2 2 5" xfId="21860"/>
    <cellStyle name="40% - Accent1 10 2 2 2 3" xfId="21861"/>
    <cellStyle name="40% - Accent1 10 2 2 2 3 2" xfId="21862"/>
    <cellStyle name="40% - Accent1 10 2 2 2 3 2 2" xfId="21863"/>
    <cellStyle name="40% - Accent1 10 2 2 2 3 3" xfId="21864"/>
    <cellStyle name="40% - Accent1 10 2 2 2 4" xfId="21865"/>
    <cellStyle name="40% - Accent1 10 2 2 2 4 2" xfId="21866"/>
    <cellStyle name="40% - Accent1 10 2 2 2 4 2 2" xfId="21867"/>
    <cellStyle name="40% - Accent1 10 2 2 2 4 3" xfId="21868"/>
    <cellStyle name="40% - Accent1 10 2 2 2 5" xfId="21869"/>
    <cellStyle name="40% - Accent1 10 2 2 2 5 2" xfId="21870"/>
    <cellStyle name="40% - Accent1 10 2 2 2 6" xfId="21871"/>
    <cellStyle name="40% - Accent1 10 2 2 3" xfId="21872"/>
    <cellStyle name="40% - Accent1 10 2 2 3 2" xfId="21873"/>
    <cellStyle name="40% - Accent1 10 2 2 3 2 2" xfId="21874"/>
    <cellStyle name="40% - Accent1 10 2 2 3 2 2 2" xfId="21875"/>
    <cellStyle name="40% - Accent1 10 2 2 3 2 3" xfId="21876"/>
    <cellStyle name="40% - Accent1 10 2 2 3 3" xfId="21877"/>
    <cellStyle name="40% - Accent1 10 2 2 3 3 2" xfId="21878"/>
    <cellStyle name="40% - Accent1 10 2 2 3 3 2 2" xfId="21879"/>
    <cellStyle name="40% - Accent1 10 2 2 3 3 3" xfId="21880"/>
    <cellStyle name="40% - Accent1 10 2 2 3 4" xfId="21881"/>
    <cellStyle name="40% - Accent1 10 2 2 3 4 2" xfId="21882"/>
    <cellStyle name="40% - Accent1 10 2 2 3 5" xfId="21883"/>
    <cellStyle name="40% - Accent1 10 2 2 4" xfId="21884"/>
    <cellStyle name="40% - Accent1 10 2 2 4 2" xfId="21885"/>
    <cellStyle name="40% - Accent1 10 2 2 4 2 2" xfId="21886"/>
    <cellStyle name="40% - Accent1 10 2 2 4 3" xfId="21887"/>
    <cellStyle name="40% - Accent1 10 2 2 5" xfId="21888"/>
    <cellStyle name="40% - Accent1 10 2 2 5 2" xfId="21889"/>
    <cellStyle name="40% - Accent1 10 2 2 5 2 2" xfId="21890"/>
    <cellStyle name="40% - Accent1 10 2 2 5 3" xfId="21891"/>
    <cellStyle name="40% - Accent1 10 2 2 6" xfId="21892"/>
    <cellStyle name="40% - Accent1 10 2 2 6 2" xfId="21893"/>
    <cellStyle name="40% - Accent1 10 2 2 6 2 2" xfId="21894"/>
    <cellStyle name="40% - Accent1 10 2 2 6 3" xfId="21895"/>
    <cellStyle name="40% - Accent1 10 2 2 7" xfId="21896"/>
    <cellStyle name="40% - Accent1 10 2 2 7 2" xfId="21897"/>
    <cellStyle name="40% - Accent1 10 2 2 8" xfId="21898"/>
    <cellStyle name="40% - Accent1 10 2 3" xfId="21899"/>
    <cellStyle name="40% - Accent1 10 2 3 2" xfId="21900"/>
    <cellStyle name="40% - Accent1 10 2 3 2 2" xfId="21901"/>
    <cellStyle name="40% - Accent1 10 2 3 2 2 2" xfId="21902"/>
    <cellStyle name="40% - Accent1 10 2 3 2 2 2 2" xfId="21903"/>
    <cellStyle name="40% - Accent1 10 2 3 2 2 3" xfId="21904"/>
    <cellStyle name="40% - Accent1 10 2 3 2 3" xfId="21905"/>
    <cellStyle name="40% - Accent1 10 2 3 2 3 2" xfId="21906"/>
    <cellStyle name="40% - Accent1 10 2 3 2 3 2 2" xfId="21907"/>
    <cellStyle name="40% - Accent1 10 2 3 2 3 3" xfId="21908"/>
    <cellStyle name="40% - Accent1 10 2 3 2 4" xfId="21909"/>
    <cellStyle name="40% - Accent1 10 2 3 2 4 2" xfId="21910"/>
    <cellStyle name="40% - Accent1 10 2 3 2 5" xfId="21911"/>
    <cellStyle name="40% - Accent1 10 2 3 3" xfId="21912"/>
    <cellStyle name="40% - Accent1 10 2 3 3 2" xfId="21913"/>
    <cellStyle name="40% - Accent1 10 2 3 3 2 2" xfId="21914"/>
    <cellStyle name="40% - Accent1 10 2 3 3 3" xfId="21915"/>
    <cellStyle name="40% - Accent1 10 2 3 4" xfId="21916"/>
    <cellStyle name="40% - Accent1 10 2 3 4 2" xfId="21917"/>
    <cellStyle name="40% - Accent1 10 2 3 4 2 2" xfId="21918"/>
    <cellStyle name="40% - Accent1 10 2 3 4 3" xfId="21919"/>
    <cellStyle name="40% - Accent1 10 2 3 5" xfId="21920"/>
    <cellStyle name="40% - Accent1 10 2 3 5 2" xfId="21921"/>
    <cellStyle name="40% - Accent1 10 2 3 6" xfId="21922"/>
    <cellStyle name="40% - Accent1 10 2 4" xfId="21923"/>
    <cellStyle name="40% - Accent1 10 2 4 2" xfId="21924"/>
    <cellStyle name="40% - Accent1 10 2 4 2 2" xfId="21925"/>
    <cellStyle name="40% - Accent1 10 2 4 2 2 2" xfId="21926"/>
    <cellStyle name="40% - Accent1 10 2 4 2 3" xfId="21927"/>
    <cellStyle name="40% - Accent1 10 2 4 3" xfId="21928"/>
    <cellStyle name="40% - Accent1 10 2 4 3 2" xfId="21929"/>
    <cellStyle name="40% - Accent1 10 2 4 3 2 2" xfId="21930"/>
    <cellStyle name="40% - Accent1 10 2 4 3 3" xfId="21931"/>
    <cellStyle name="40% - Accent1 10 2 4 4" xfId="21932"/>
    <cellStyle name="40% - Accent1 10 2 4 4 2" xfId="21933"/>
    <cellStyle name="40% - Accent1 10 2 4 5" xfId="21934"/>
    <cellStyle name="40% - Accent1 10 2 5" xfId="21935"/>
    <cellStyle name="40% - Accent1 10 2 5 2" xfId="21936"/>
    <cellStyle name="40% - Accent1 10 2 5 2 2" xfId="21937"/>
    <cellStyle name="40% - Accent1 10 2 5 3" xfId="21938"/>
    <cellStyle name="40% - Accent1 10 2 6" xfId="21939"/>
    <cellStyle name="40% - Accent1 10 2 6 2" xfId="21940"/>
    <cellStyle name="40% - Accent1 10 2 6 2 2" xfId="21941"/>
    <cellStyle name="40% - Accent1 10 2 6 3" xfId="21942"/>
    <cellStyle name="40% - Accent1 10 2 7" xfId="21943"/>
    <cellStyle name="40% - Accent1 10 2 7 2" xfId="21944"/>
    <cellStyle name="40% - Accent1 10 2 7 2 2" xfId="21945"/>
    <cellStyle name="40% - Accent1 10 2 7 3" xfId="21946"/>
    <cellStyle name="40% - Accent1 10 2 8" xfId="21947"/>
    <cellStyle name="40% - Accent1 10 2 8 2" xfId="21948"/>
    <cellStyle name="40% - Accent1 10 2 9" xfId="21949"/>
    <cellStyle name="40% - Accent1 10 3" xfId="21950"/>
    <cellStyle name="40% - Accent1 10 3 2" xfId="21951"/>
    <cellStyle name="40% - Accent1 10 3 2 2" xfId="21952"/>
    <cellStyle name="40% - Accent1 10 3 2 2 2" xfId="21953"/>
    <cellStyle name="40% - Accent1 10 3 2 2 2 2" xfId="21954"/>
    <cellStyle name="40% - Accent1 10 3 2 2 2 2 2" xfId="21955"/>
    <cellStyle name="40% - Accent1 10 3 2 2 2 3" xfId="21956"/>
    <cellStyle name="40% - Accent1 10 3 2 2 3" xfId="21957"/>
    <cellStyle name="40% - Accent1 10 3 2 2 3 2" xfId="21958"/>
    <cellStyle name="40% - Accent1 10 3 2 2 3 2 2" xfId="21959"/>
    <cellStyle name="40% - Accent1 10 3 2 2 3 3" xfId="21960"/>
    <cellStyle name="40% - Accent1 10 3 2 2 4" xfId="21961"/>
    <cellStyle name="40% - Accent1 10 3 2 2 4 2" xfId="21962"/>
    <cellStyle name="40% - Accent1 10 3 2 2 5" xfId="21963"/>
    <cellStyle name="40% - Accent1 10 3 2 3" xfId="21964"/>
    <cellStyle name="40% - Accent1 10 3 2 3 2" xfId="21965"/>
    <cellStyle name="40% - Accent1 10 3 2 3 2 2" xfId="21966"/>
    <cellStyle name="40% - Accent1 10 3 2 3 3" xfId="21967"/>
    <cellStyle name="40% - Accent1 10 3 2 4" xfId="21968"/>
    <cellStyle name="40% - Accent1 10 3 2 4 2" xfId="21969"/>
    <cellStyle name="40% - Accent1 10 3 2 4 2 2" xfId="21970"/>
    <cellStyle name="40% - Accent1 10 3 2 4 3" xfId="21971"/>
    <cellStyle name="40% - Accent1 10 3 2 5" xfId="21972"/>
    <cellStyle name="40% - Accent1 10 3 2 5 2" xfId="21973"/>
    <cellStyle name="40% - Accent1 10 3 2 6" xfId="21974"/>
    <cellStyle name="40% - Accent1 10 3 3" xfId="21975"/>
    <cellStyle name="40% - Accent1 10 3 3 2" xfId="21976"/>
    <cellStyle name="40% - Accent1 10 3 3 2 2" xfId="21977"/>
    <cellStyle name="40% - Accent1 10 3 3 2 2 2" xfId="21978"/>
    <cellStyle name="40% - Accent1 10 3 3 2 3" xfId="21979"/>
    <cellStyle name="40% - Accent1 10 3 3 3" xfId="21980"/>
    <cellStyle name="40% - Accent1 10 3 3 3 2" xfId="21981"/>
    <cellStyle name="40% - Accent1 10 3 3 3 2 2" xfId="21982"/>
    <cellStyle name="40% - Accent1 10 3 3 3 3" xfId="21983"/>
    <cellStyle name="40% - Accent1 10 3 3 4" xfId="21984"/>
    <cellStyle name="40% - Accent1 10 3 3 4 2" xfId="21985"/>
    <cellStyle name="40% - Accent1 10 3 3 5" xfId="21986"/>
    <cellStyle name="40% - Accent1 10 3 4" xfId="21987"/>
    <cellStyle name="40% - Accent1 10 3 4 2" xfId="21988"/>
    <cellStyle name="40% - Accent1 10 3 4 2 2" xfId="21989"/>
    <cellStyle name="40% - Accent1 10 3 4 3" xfId="21990"/>
    <cellStyle name="40% - Accent1 10 3 5" xfId="21991"/>
    <cellStyle name="40% - Accent1 10 3 5 2" xfId="21992"/>
    <cellStyle name="40% - Accent1 10 3 5 2 2" xfId="21993"/>
    <cellStyle name="40% - Accent1 10 3 5 3" xfId="21994"/>
    <cellStyle name="40% - Accent1 10 3 6" xfId="21995"/>
    <cellStyle name="40% - Accent1 10 3 6 2" xfId="21996"/>
    <cellStyle name="40% - Accent1 10 3 6 2 2" xfId="21997"/>
    <cellStyle name="40% - Accent1 10 3 6 3" xfId="21998"/>
    <cellStyle name="40% - Accent1 10 3 7" xfId="21999"/>
    <cellStyle name="40% - Accent1 10 3 7 2" xfId="22000"/>
    <cellStyle name="40% - Accent1 10 3 8" xfId="22001"/>
    <cellStyle name="40% - Accent1 10 4" xfId="22002"/>
    <cellStyle name="40% - Accent1 10 4 2" xfId="22003"/>
    <cellStyle name="40% - Accent1 10 4 2 2" xfId="22004"/>
    <cellStyle name="40% - Accent1 10 4 2 2 2" xfId="22005"/>
    <cellStyle name="40% - Accent1 10 4 2 2 2 2" xfId="22006"/>
    <cellStyle name="40% - Accent1 10 4 2 2 3" xfId="22007"/>
    <cellStyle name="40% - Accent1 10 4 2 3" xfId="22008"/>
    <cellStyle name="40% - Accent1 10 4 2 3 2" xfId="22009"/>
    <cellStyle name="40% - Accent1 10 4 2 3 2 2" xfId="22010"/>
    <cellStyle name="40% - Accent1 10 4 2 3 3" xfId="22011"/>
    <cellStyle name="40% - Accent1 10 4 2 4" xfId="22012"/>
    <cellStyle name="40% - Accent1 10 4 2 4 2" xfId="22013"/>
    <cellStyle name="40% - Accent1 10 4 2 5" xfId="22014"/>
    <cellStyle name="40% - Accent1 10 4 3" xfId="22015"/>
    <cellStyle name="40% - Accent1 10 4 3 2" xfId="22016"/>
    <cellStyle name="40% - Accent1 10 4 3 2 2" xfId="22017"/>
    <cellStyle name="40% - Accent1 10 4 3 3" xfId="22018"/>
    <cellStyle name="40% - Accent1 10 4 4" xfId="22019"/>
    <cellStyle name="40% - Accent1 10 4 4 2" xfId="22020"/>
    <cellStyle name="40% - Accent1 10 4 4 2 2" xfId="22021"/>
    <cellStyle name="40% - Accent1 10 4 4 3" xfId="22022"/>
    <cellStyle name="40% - Accent1 10 4 5" xfId="22023"/>
    <cellStyle name="40% - Accent1 10 4 5 2" xfId="22024"/>
    <cellStyle name="40% - Accent1 10 4 6" xfId="22025"/>
    <cellStyle name="40% - Accent1 10 5" xfId="22026"/>
    <cellStyle name="40% - Accent1 10 5 2" xfId="22027"/>
    <cellStyle name="40% - Accent1 10 5 2 2" xfId="22028"/>
    <cellStyle name="40% - Accent1 10 5 2 2 2" xfId="22029"/>
    <cellStyle name="40% - Accent1 10 5 2 3" xfId="22030"/>
    <cellStyle name="40% - Accent1 10 5 3" xfId="22031"/>
    <cellStyle name="40% - Accent1 10 5 3 2" xfId="22032"/>
    <cellStyle name="40% - Accent1 10 5 3 2 2" xfId="22033"/>
    <cellStyle name="40% - Accent1 10 5 3 3" xfId="22034"/>
    <cellStyle name="40% - Accent1 10 5 4" xfId="22035"/>
    <cellStyle name="40% - Accent1 10 5 4 2" xfId="22036"/>
    <cellStyle name="40% - Accent1 10 5 5" xfId="22037"/>
    <cellStyle name="40% - Accent1 10 6" xfId="22038"/>
    <cellStyle name="40% - Accent1 10 6 2" xfId="22039"/>
    <cellStyle name="40% - Accent1 10 6 2 2" xfId="22040"/>
    <cellStyle name="40% - Accent1 10 6 3" xfId="22041"/>
    <cellStyle name="40% - Accent1 10 7" xfId="22042"/>
    <cellStyle name="40% - Accent1 10 7 2" xfId="22043"/>
    <cellStyle name="40% - Accent1 10 7 2 2" xfId="22044"/>
    <cellStyle name="40% - Accent1 10 7 3" xfId="22045"/>
    <cellStyle name="40% - Accent1 10 8" xfId="22046"/>
    <cellStyle name="40% - Accent1 10 8 2" xfId="22047"/>
    <cellStyle name="40% - Accent1 10 8 2 2" xfId="22048"/>
    <cellStyle name="40% - Accent1 10 8 3" xfId="22049"/>
    <cellStyle name="40% - Accent1 10 9" xfId="22050"/>
    <cellStyle name="40% - Accent1 10 9 2" xfId="22051"/>
    <cellStyle name="40% - Accent1 100" xfId="22052"/>
    <cellStyle name="40% - Accent1 101" xfId="22053"/>
    <cellStyle name="40% - Accent1 102" xfId="22054"/>
    <cellStyle name="40% - Accent1 103" xfId="22055"/>
    <cellStyle name="40% - Accent1 104" xfId="22056"/>
    <cellStyle name="40% - Accent1 105" xfId="22057"/>
    <cellStyle name="40% - Accent1 106" xfId="22058"/>
    <cellStyle name="40% - Accent1 107" xfId="22059"/>
    <cellStyle name="40% - Accent1 108" xfId="22060"/>
    <cellStyle name="40% - Accent1 109" xfId="22061"/>
    <cellStyle name="40% - Accent1 11" xfId="22062"/>
    <cellStyle name="40% - Accent1 11 10" xfId="22063"/>
    <cellStyle name="40% - Accent1 11 2" xfId="22064"/>
    <cellStyle name="40% - Accent1 11 2 2" xfId="22065"/>
    <cellStyle name="40% - Accent1 11 2 2 2" xfId="22066"/>
    <cellStyle name="40% - Accent1 11 2 2 2 2" xfId="22067"/>
    <cellStyle name="40% - Accent1 11 2 2 2 2 2" xfId="22068"/>
    <cellStyle name="40% - Accent1 11 2 2 2 2 2 2" xfId="22069"/>
    <cellStyle name="40% - Accent1 11 2 2 2 2 2 2 2" xfId="22070"/>
    <cellStyle name="40% - Accent1 11 2 2 2 2 2 3" xfId="22071"/>
    <cellStyle name="40% - Accent1 11 2 2 2 2 3" xfId="22072"/>
    <cellStyle name="40% - Accent1 11 2 2 2 2 3 2" xfId="22073"/>
    <cellStyle name="40% - Accent1 11 2 2 2 2 3 2 2" xfId="22074"/>
    <cellStyle name="40% - Accent1 11 2 2 2 2 3 3" xfId="22075"/>
    <cellStyle name="40% - Accent1 11 2 2 2 2 4" xfId="22076"/>
    <cellStyle name="40% - Accent1 11 2 2 2 2 4 2" xfId="22077"/>
    <cellStyle name="40% - Accent1 11 2 2 2 2 5" xfId="22078"/>
    <cellStyle name="40% - Accent1 11 2 2 2 3" xfId="22079"/>
    <cellStyle name="40% - Accent1 11 2 2 2 3 2" xfId="22080"/>
    <cellStyle name="40% - Accent1 11 2 2 2 3 2 2" xfId="22081"/>
    <cellStyle name="40% - Accent1 11 2 2 2 3 3" xfId="22082"/>
    <cellStyle name="40% - Accent1 11 2 2 2 4" xfId="22083"/>
    <cellStyle name="40% - Accent1 11 2 2 2 4 2" xfId="22084"/>
    <cellStyle name="40% - Accent1 11 2 2 2 4 2 2" xfId="22085"/>
    <cellStyle name="40% - Accent1 11 2 2 2 4 3" xfId="22086"/>
    <cellStyle name="40% - Accent1 11 2 2 2 5" xfId="22087"/>
    <cellStyle name="40% - Accent1 11 2 2 2 5 2" xfId="22088"/>
    <cellStyle name="40% - Accent1 11 2 2 2 6" xfId="22089"/>
    <cellStyle name="40% - Accent1 11 2 2 3" xfId="22090"/>
    <cellStyle name="40% - Accent1 11 2 2 3 2" xfId="22091"/>
    <cellStyle name="40% - Accent1 11 2 2 3 2 2" xfId="22092"/>
    <cellStyle name="40% - Accent1 11 2 2 3 2 2 2" xfId="22093"/>
    <cellStyle name="40% - Accent1 11 2 2 3 2 3" xfId="22094"/>
    <cellStyle name="40% - Accent1 11 2 2 3 3" xfId="22095"/>
    <cellStyle name="40% - Accent1 11 2 2 3 3 2" xfId="22096"/>
    <cellStyle name="40% - Accent1 11 2 2 3 3 2 2" xfId="22097"/>
    <cellStyle name="40% - Accent1 11 2 2 3 3 3" xfId="22098"/>
    <cellStyle name="40% - Accent1 11 2 2 3 4" xfId="22099"/>
    <cellStyle name="40% - Accent1 11 2 2 3 4 2" xfId="22100"/>
    <cellStyle name="40% - Accent1 11 2 2 3 5" xfId="22101"/>
    <cellStyle name="40% - Accent1 11 2 2 4" xfId="22102"/>
    <cellStyle name="40% - Accent1 11 2 2 4 2" xfId="22103"/>
    <cellStyle name="40% - Accent1 11 2 2 4 2 2" xfId="22104"/>
    <cellStyle name="40% - Accent1 11 2 2 4 3" xfId="22105"/>
    <cellStyle name="40% - Accent1 11 2 2 5" xfId="22106"/>
    <cellStyle name="40% - Accent1 11 2 2 5 2" xfId="22107"/>
    <cellStyle name="40% - Accent1 11 2 2 5 2 2" xfId="22108"/>
    <cellStyle name="40% - Accent1 11 2 2 5 3" xfId="22109"/>
    <cellStyle name="40% - Accent1 11 2 2 6" xfId="22110"/>
    <cellStyle name="40% - Accent1 11 2 2 6 2" xfId="22111"/>
    <cellStyle name="40% - Accent1 11 2 2 6 2 2" xfId="22112"/>
    <cellStyle name="40% - Accent1 11 2 2 6 3" xfId="22113"/>
    <cellStyle name="40% - Accent1 11 2 2 7" xfId="22114"/>
    <cellStyle name="40% - Accent1 11 2 2 7 2" xfId="22115"/>
    <cellStyle name="40% - Accent1 11 2 2 8" xfId="22116"/>
    <cellStyle name="40% - Accent1 11 2 3" xfId="22117"/>
    <cellStyle name="40% - Accent1 11 2 3 2" xfId="22118"/>
    <cellStyle name="40% - Accent1 11 2 3 2 2" xfId="22119"/>
    <cellStyle name="40% - Accent1 11 2 3 2 2 2" xfId="22120"/>
    <cellStyle name="40% - Accent1 11 2 3 2 2 2 2" xfId="22121"/>
    <cellStyle name="40% - Accent1 11 2 3 2 2 3" xfId="22122"/>
    <cellStyle name="40% - Accent1 11 2 3 2 3" xfId="22123"/>
    <cellStyle name="40% - Accent1 11 2 3 2 3 2" xfId="22124"/>
    <cellStyle name="40% - Accent1 11 2 3 2 3 2 2" xfId="22125"/>
    <cellStyle name="40% - Accent1 11 2 3 2 3 3" xfId="22126"/>
    <cellStyle name="40% - Accent1 11 2 3 2 4" xfId="22127"/>
    <cellStyle name="40% - Accent1 11 2 3 2 4 2" xfId="22128"/>
    <cellStyle name="40% - Accent1 11 2 3 2 5" xfId="22129"/>
    <cellStyle name="40% - Accent1 11 2 3 3" xfId="22130"/>
    <cellStyle name="40% - Accent1 11 2 3 3 2" xfId="22131"/>
    <cellStyle name="40% - Accent1 11 2 3 3 2 2" xfId="22132"/>
    <cellStyle name="40% - Accent1 11 2 3 3 3" xfId="22133"/>
    <cellStyle name="40% - Accent1 11 2 3 4" xfId="22134"/>
    <cellStyle name="40% - Accent1 11 2 3 4 2" xfId="22135"/>
    <cellStyle name="40% - Accent1 11 2 3 4 2 2" xfId="22136"/>
    <cellStyle name="40% - Accent1 11 2 3 4 3" xfId="22137"/>
    <cellStyle name="40% - Accent1 11 2 3 5" xfId="22138"/>
    <cellStyle name="40% - Accent1 11 2 3 5 2" xfId="22139"/>
    <cellStyle name="40% - Accent1 11 2 3 6" xfId="22140"/>
    <cellStyle name="40% - Accent1 11 2 4" xfId="22141"/>
    <cellStyle name="40% - Accent1 11 2 4 2" xfId="22142"/>
    <cellStyle name="40% - Accent1 11 2 4 2 2" xfId="22143"/>
    <cellStyle name="40% - Accent1 11 2 4 2 2 2" xfId="22144"/>
    <cellStyle name="40% - Accent1 11 2 4 2 3" xfId="22145"/>
    <cellStyle name="40% - Accent1 11 2 4 3" xfId="22146"/>
    <cellStyle name="40% - Accent1 11 2 4 3 2" xfId="22147"/>
    <cellStyle name="40% - Accent1 11 2 4 3 2 2" xfId="22148"/>
    <cellStyle name="40% - Accent1 11 2 4 3 3" xfId="22149"/>
    <cellStyle name="40% - Accent1 11 2 4 4" xfId="22150"/>
    <cellStyle name="40% - Accent1 11 2 4 4 2" xfId="22151"/>
    <cellStyle name="40% - Accent1 11 2 4 5" xfId="22152"/>
    <cellStyle name="40% - Accent1 11 2 5" xfId="22153"/>
    <cellStyle name="40% - Accent1 11 2 5 2" xfId="22154"/>
    <cellStyle name="40% - Accent1 11 2 5 2 2" xfId="22155"/>
    <cellStyle name="40% - Accent1 11 2 5 3" xfId="22156"/>
    <cellStyle name="40% - Accent1 11 2 6" xfId="22157"/>
    <cellStyle name="40% - Accent1 11 2 6 2" xfId="22158"/>
    <cellStyle name="40% - Accent1 11 2 6 2 2" xfId="22159"/>
    <cellStyle name="40% - Accent1 11 2 6 3" xfId="22160"/>
    <cellStyle name="40% - Accent1 11 2 7" xfId="22161"/>
    <cellStyle name="40% - Accent1 11 2 7 2" xfId="22162"/>
    <cellStyle name="40% - Accent1 11 2 7 2 2" xfId="22163"/>
    <cellStyle name="40% - Accent1 11 2 7 3" xfId="22164"/>
    <cellStyle name="40% - Accent1 11 2 8" xfId="22165"/>
    <cellStyle name="40% - Accent1 11 2 8 2" xfId="22166"/>
    <cellStyle name="40% - Accent1 11 2 9" xfId="22167"/>
    <cellStyle name="40% - Accent1 11 3" xfId="22168"/>
    <cellStyle name="40% - Accent1 11 3 2" xfId="22169"/>
    <cellStyle name="40% - Accent1 11 3 2 2" xfId="22170"/>
    <cellStyle name="40% - Accent1 11 3 2 2 2" xfId="22171"/>
    <cellStyle name="40% - Accent1 11 3 2 2 2 2" xfId="22172"/>
    <cellStyle name="40% - Accent1 11 3 2 2 2 2 2" xfId="22173"/>
    <cellStyle name="40% - Accent1 11 3 2 2 2 3" xfId="22174"/>
    <cellStyle name="40% - Accent1 11 3 2 2 3" xfId="22175"/>
    <cellStyle name="40% - Accent1 11 3 2 2 3 2" xfId="22176"/>
    <cellStyle name="40% - Accent1 11 3 2 2 3 2 2" xfId="22177"/>
    <cellStyle name="40% - Accent1 11 3 2 2 3 3" xfId="22178"/>
    <cellStyle name="40% - Accent1 11 3 2 2 4" xfId="22179"/>
    <cellStyle name="40% - Accent1 11 3 2 2 4 2" xfId="22180"/>
    <cellStyle name="40% - Accent1 11 3 2 2 5" xfId="22181"/>
    <cellStyle name="40% - Accent1 11 3 2 3" xfId="22182"/>
    <cellStyle name="40% - Accent1 11 3 2 3 2" xfId="22183"/>
    <cellStyle name="40% - Accent1 11 3 2 3 2 2" xfId="22184"/>
    <cellStyle name="40% - Accent1 11 3 2 3 3" xfId="22185"/>
    <cellStyle name="40% - Accent1 11 3 2 4" xfId="22186"/>
    <cellStyle name="40% - Accent1 11 3 2 4 2" xfId="22187"/>
    <cellStyle name="40% - Accent1 11 3 2 4 2 2" xfId="22188"/>
    <cellStyle name="40% - Accent1 11 3 2 4 3" xfId="22189"/>
    <cellStyle name="40% - Accent1 11 3 2 5" xfId="22190"/>
    <cellStyle name="40% - Accent1 11 3 2 5 2" xfId="22191"/>
    <cellStyle name="40% - Accent1 11 3 2 6" xfId="22192"/>
    <cellStyle name="40% - Accent1 11 3 3" xfId="22193"/>
    <cellStyle name="40% - Accent1 11 3 3 2" xfId="22194"/>
    <cellStyle name="40% - Accent1 11 3 3 2 2" xfId="22195"/>
    <cellStyle name="40% - Accent1 11 3 3 2 2 2" xfId="22196"/>
    <cellStyle name="40% - Accent1 11 3 3 2 3" xfId="22197"/>
    <cellStyle name="40% - Accent1 11 3 3 3" xfId="22198"/>
    <cellStyle name="40% - Accent1 11 3 3 3 2" xfId="22199"/>
    <cellStyle name="40% - Accent1 11 3 3 3 2 2" xfId="22200"/>
    <cellStyle name="40% - Accent1 11 3 3 3 3" xfId="22201"/>
    <cellStyle name="40% - Accent1 11 3 3 4" xfId="22202"/>
    <cellStyle name="40% - Accent1 11 3 3 4 2" xfId="22203"/>
    <cellStyle name="40% - Accent1 11 3 3 5" xfId="22204"/>
    <cellStyle name="40% - Accent1 11 3 4" xfId="22205"/>
    <cellStyle name="40% - Accent1 11 3 4 2" xfId="22206"/>
    <cellStyle name="40% - Accent1 11 3 4 2 2" xfId="22207"/>
    <cellStyle name="40% - Accent1 11 3 4 3" xfId="22208"/>
    <cellStyle name="40% - Accent1 11 3 5" xfId="22209"/>
    <cellStyle name="40% - Accent1 11 3 5 2" xfId="22210"/>
    <cellStyle name="40% - Accent1 11 3 5 2 2" xfId="22211"/>
    <cellStyle name="40% - Accent1 11 3 5 3" xfId="22212"/>
    <cellStyle name="40% - Accent1 11 3 6" xfId="22213"/>
    <cellStyle name="40% - Accent1 11 3 6 2" xfId="22214"/>
    <cellStyle name="40% - Accent1 11 3 6 2 2" xfId="22215"/>
    <cellStyle name="40% - Accent1 11 3 6 3" xfId="22216"/>
    <cellStyle name="40% - Accent1 11 3 7" xfId="22217"/>
    <cellStyle name="40% - Accent1 11 3 7 2" xfId="22218"/>
    <cellStyle name="40% - Accent1 11 3 8" xfId="22219"/>
    <cellStyle name="40% - Accent1 11 4" xfId="22220"/>
    <cellStyle name="40% - Accent1 11 4 2" xfId="22221"/>
    <cellStyle name="40% - Accent1 11 4 2 2" xfId="22222"/>
    <cellStyle name="40% - Accent1 11 4 2 2 2" xfId="22223"/>
    <cellStyle name="40% - Accent1 11 4 2 2 2 2" xfId="22224"/>
    <cellStyle name="40% - Accent1 11 4 2 2 3" xfId="22225"/>
    <cellStyle name="40% - Accent1 11 4 2 3" xfId="22226"/>
    <cellStyle name="40% - Accent1 11 4 2 3 2" xfId="22227"/>
    <cellStyle name="40% - Accent1 11 4 2 3 2 2" xfId="22228"/>
    <cellStyle name="40% - Accent1 11 4 2 3 3" xfId="22229"/>
    <cellStyle name="40% - Accent1 11 4 2 4" xfId="22230"/>
    <cellStyle name="40% - Accent1 11 4 2 4 2" xfId="22231"/>
    <cellStyle name="40% - Accent1 11 4 2 5" xfId="22232"/>
    <cellStyle name="40% - Accent1 11 4 3" xfId="22233"/>
    <cellStyle name="40% - Accent1 11 4 3 2" xfId="22234"/>
    <cellStyle name="40% - Accent1 11 4 3 2 2" xfId="22235"/>
    <cellStyle name="40% - Accent1 11 4 3 3" xfId="22236"/>
    <cellStyle name="40% - Accent1 11 4 4" xfId="22237"/>
    <cellStyle name="40% - Accent1 11 4 4 2" xfId="22238"/>
    <cellStyle name="40% - Accent1 11 4 4 2 2" xfId="22239"/>
    <cellStyle name="40% - Accent1 11 4 4 3" xfId="22240"/>
    <cellStyle name="40% - Accent1 11 4 5" xfId="22241"/>
    <cellStyle name="40% - Accent1 11 4 5 2" xfId="22242"/>
    <cellStyle name="40% - Accent1 11 4 6" xfId="22243"/>
    <cellStyle name="40% - Accent1 11 5" xfId="22244"/>
    <cellStyle name="40% - Accent1 11 5 2" xfId="22245"/>
    <cellStyle name="40% - Accent1 11 5 2 2" xfId="22246"/>
    <cellStyle name="40% - Accent1 11 5 2 2 2" xfId="22247"/>
    <cellStyle name="40% - Accent1 11 5 2 3" xfId="22248"/>
    <cellStyle name="40% - Accent1 11 5 3" xfId="22249"/>
    <cellStyle name="40% - Accent1 11 5 3 2" xfId="22250"/>
    <cellStyle name="40% - Accent1 11 5 3 2 2" xfId="22251"/>
    <cellStyle name="40% - Accent1 11 5 3 3" xfId="22252"/>
    <cellStyle name="40% - Accent1 11 5 4" xfId="22253"/>
    <cellStyle name="40% - Accent1 11 5 4 2" xfId="22254"/>
    <cellStyle name="40% - Accent1 11 5 5" xfId="22255"/>
    <cellStyle name="40% - Accent1 11 6" xfId="22256"/>
    <cellStyle name="40% - Accent1 11 6 2" xfId="22257"/>
    <cellStyle name="40% - Accent1 11 6 2 2" xfId="22258"/>
    <cellStyle name="40% - Accent1 11 6 3" xfId="22259"/>
    <cellStyle name="40% - Accent1 11 7" xfId="22260"/>
    <cellStyle name="40% - Accent1 11 7 2" xfId="22261"/>
    <cellStyle name="40% - Accent1 11 7 2 2" xfId="22262"/>
    <cellStyle name="40% - Accent1 11 7 3" xfId="22263"/>
    <cellStyle name="40% - Accent1 11 8" xfId="22264"/>
    <cellStyle name="40% - Accent1 11 8 2" xfId="22265"/>
    <cellStyle name="40% - Accent1 11 8 2 2" xfId="22266"/>
    <cellStyle name="40% - Accent1 11 8 3" xfId="22267"/>
    <cellStyle name="40% - Accent1 11 9" xfId="22268"/>
    <cellStyle name="40% - Accent1 11 9 2" xfId="22269"/>
    <cellStyle name="40% - Accent1 110" xfId="22270"/>
    <cellStyle name="40% - Accent1 111" xfId="22271"/>
    <cellStyle name="40% - Accent1 112" xfId="22272"/>
    <cellStyle name="40% - Accent1 113" xfId="22273"/>
    <cellStyle name="40% - Accent1 114" xfId="22274"/>
    <cellStyle name="40% - Accent1 115" xfId="22275"/>
    <cellStyle name="40% - Accent1 116" xfId="22276"/>
    <cellStyle name="40% - Accent1 117" xfId="22277"/>
    <cellStyle name="40% - Accent1 118" xfId="22278"/>
    <cellStyle name="40% - Accent1 119" xfId="22279"/>
    <cellStyle name="40% - Accent1 12" xfId="22280"/>
    <cellStyle name="40% - Accent1 12 10" xfId="22281"/>
    <cellStyle name="40% - Accent1 12 2" xfId="22282"/>
    <cellStyle name="40% - Accent1 12 2 2" xfId="22283"/>
    <cellStyle name="40% - Accent1 12 2 2 2" xfId="22284"/>
    <cellStyle name="40% - Accent1 12 2 2 2 2" xfId="22285"/>
    <cellStyle name="40% - Accent1 12 2 2 2 2 2" xfId="22286"/>
    <cellStyle name="40% - Accent1 12 2 2 2 2 2 2" xfId="22287"/>
    <cellStyle name="40% - Accent1 12 2 2 2 2 2 2 2" xfId="22288"/>
    <cellStyle name="40% - Accent1 12 2 2 2 2 2 3" xfId="22289"/>
    <cellStyle name="40% - Accent1 12 2 2 2 2 3" xfId="22290"/>
    <cellStyle name="40% - Accent1 12 2 2 2 2 3 2" xfId="22291"/>
    <cellStyle name="40% - Accent1 12 2 2 2 2 3 2 2" xfId="22292"/>
    <cellStyle name="40% - Accent1 12 2 2 2 2 3 3" xfId="22293"/>
    <cellStyle name="40% - Accent1 12 2 2 2 2 4" xfId="22294"/>
    <cellStyle name="40% - Accent1 12 2 2 2 2 4 2" xfId="22295"/>
    <cellStyle name="40% - Accent1 12 2 2 2 2 5" xfId="22296"/>
    <cellStyle name="40% - Accent1 12 2 2 2 3" xfId="22297"/>
    <cellStyle name="40% - Accent1 12 2 2 2 3 2" xfId="22298"/>
    <cellStyle name="40% - Accent1 12 2 2 2 3 2 2" xfId="22299"/>
    <cellStyle name="40% - Accent1 12 2 2 2 3 3" xfId="22300"/>
    <cellStyle name="40% - Accent1 12 2 2 2 4" xfId="22301"/>
    <cellStyle name="40% - Accent1 12 2 2 2 4 2" xfId="22302"/>
    <cellStyle name="40% - Accent1 12 2 2 2 4 2 2" xfId="22303"/>
    <cellStyle name="40% - Accent1 12 2 2 2 4 3" xfId="22304"/>
    <cellStyle name="40% - Accent1 12 2 2 2 5" xfId="22305"/>
    <cellStyle name="40% - Accent1 12 2 2 2 5 2" xfId="22306"/>
    <cellStyle name="40% - Accent1 12 2 2 2 6" xfId="22307"/>
    <cellStyle name="40% - Accent1 12 2 2 3" xfId="22308"/>
    <cellStyle name="40% - Accent1 12 2 2 3 2" xfId="22309"/>
    <cellStyle name="40% - Accent1 12 2 2 3 2 2" xfId="22310"/>
    <cellStyle name="40% - Accent1 12 2 2 3 2 2 2" xfId="22311"/>
    <cellStyle name="40% - Accent1 12 2 2 3 2 3" xfId="22312"/>
    <cellStyle name="40% - Accent1 12 2 2 3 3" xfId="22313"/>
    <cellStyle name="40% - Accent1 12 2 2 3 3 2" xfId="22314"/>
    <cellStyle name="40% - Accent1 12 2 2 3 3 2 2" xfId="22315"/>
    <cellStyle name="40% - Accent1 12 2 2 3 3 3" xfId="22316"/>
    <cellStyle name="40% - Accent1 12 2 2 3 4" xfId="22317"/>
    <cellStyle name="40% - Accent1 12 2 2 3 4 2" xfId="22318"/>
    <cellStyle name="40% - Accent1 12 2 2 3 5" xfId="22319"/>
    <cellStyle name="40% - Accent1 12 2 2 4" xfId="22320"/>
    <cellStyle name="40% - Accent1 12 2 2 4 2" xfId="22321"/>
    <cellStyle name="40% - Accent1 12 2 2 4 2 2" xfId="22322"/>
    <cellStyle name="40% - Accent1 12 2 2 4 3" xfId="22323"/>
    <cellStyle name="40% - Accent1 12 2 2 5" xfId="22324"/>
    <cellStyle name="40% - Accent1 12 2 2 5 2" xfId="22325"/>
    <cellStyle name="40% - Accent1 12 2 2 5 2 2" xfId="22326"/>
    <cellStyle name="40% - Accent1 12 2 2 5 3" xfId="22327"/>
    <cellStyle name="40% - Accent1 12 2 2 6" xfId="22328"/>
    <cellStyle name="40% - Accent1 12 2 2 6 2" xfId="22329"/>
    <cellStyle name="40% - Accent1 12 2 2 6 2 2" xfId="22330"/>
    <cellStyle name="40% - Accent1 12 2 2 6 3" xfId="22331"/>
    <cellStyle name="40% - Accent1 12 2 2 7" xfId="22332"/>
    <cellStyle name="40% - Accent1 12 2 2 7 2" xfId="22333"/>
    <cellStyle name="40% - Accent1 12 2 2 8" xfId="22334"/>
    <cellStyle name="40% - Accent1 12 2 3" xfId="22335"/>
    <cellStyle name="40% - Accent1 12 2 3 2" xfId="22336"/>
    <cellStyle name="40% - Accent1 12 2 3 2 2" xfId="22337"/>
    <cellStyle name="40% - Accent1 12 2 3 2 2 2" xfId="22338"/>
    <cellStyle name="40% - Accent1 12 2 3 2 2 2 2" xfId="22339"/>
    <cellStyle name="40% - Accent1 12 2 3 2 2 3" xfId="22340"/>
    <cellStyle name="40% - Accent1 12 2 3 2 3" xfId="22341"/>
    <cellStyle name="40% - Accent1 12 2 3 2 3 2" xfId="22342"/>
    <cellStyle name="40% - Accent1 12 2 3 2 3 2 2" xfId="22343"/>
    <cellStyle name="40% - Accent1 12 2 3 2 3 3" xfId="22344"/>
    <cellStyle name="40% - Accent1 12 2 3 2 4" xfId="22345"/>
    <cellStyle name="40% - Accent1 12 2 3 2 4 2" xfId="22346"/>
    <cellStyle name="40% - Accent1 12 2 3 2 5" xfId="22347"/>
    <cellStyle name="40% - Accent1 12 2 3 3" xfId="22348"/>
    <cellStyle name="40% - Accent1 12 2 3 3 2" xfId="22349"/>
    <cellStyle name="40% - Accent1 12 2 3 3 2 2" xfId="22350"/>
    <cellStyle name="40% - Accent1 12 2 3 3 3" xfId="22351"/>
    <cellStyle name="40% - Accent1 12 2 3 4" xfId="22352"/>
    <cellStyle name="40% - Accent1 12 2 3 4 2" xfId="22353"/>
    <cellStyle name="40% - Accent1 12 2 3 4 2 2" xfId="22354"/>
    <cellStyle name="40% - Accent1 12 2 3 4 3" xfId="22355"/>
    <cellStyle name="40% - Accent1 12 2 3 5" xfId="22356"/>
    <cellStyle name="40% - Accent1 12 2 3 5 2" xfId="22357"/>
    <cellStyle name="40% - Accent1 12 2 3 6" xfId="22358"/>
    <cellStyle name="40% - Accent1 12 2 4" xfId="22359"/>
    <cellStyle name="40% - Accent1 12 2 4 2" xfId="22360"/>
    <cellStyle name="40% - Accent1 12 2 4 2 2" xfId="22361"/>
    <cellStyle name="40% - Accent1 12 2 4 2 2 2" xfId="22362"/>
    <cellStyle name="40% - Accent1 12 2 4 2 3" xfId="22363"/>
    <cellStyle name="40% - Accent1 12 2 4 3" xfId="22364"/>
    <cellStyle name="40% - Accent1 12 2 4 3 2" xfId="22365"/>
    <cellStyle name="40% - Accent1 12 2 4 3 2 2" xfId="22366"/>
    <cellStyle name="40% - Accent1 12 2 4 3 3" xfId="22367"/>
    <cellStyle name="40% - Accent1 12 2 4 4" xfId="22368"/>
    <cellStyle name="40% - Accent1 12 2 4 4 2" xfId="22369"/>
    <cellStyle name="40% - Accent1 12 2 4 5" xfId="22370"/>
    <cellStyle name="40% - Accent1 12 2 5" xfId="22371"/>
    <cellStyle name="40% - Accent1 12 2 5 2" xfId="22372"/>
    <cellStyle name="40% - Accent1 12 2 5 2 2" xfId="22373"/>
    <cellStyle name="40% - Accent1 12 2 5 3" xfId="22374"/>
    <cellStyle name="40% - Accent1 12 2 6" xfId="22375"/>
    <cellStyle name="40% - Accent1 12 2 6 2" xfId="22376"/>
    <cellStyle name="40% - Accent1 12 2 6 2 2" xfId="22377"/>
    <cellStyle name="40% - Accent1 12 2 6 3" xfId="22378"/>
    <cellStyle name="40% - Accent1 12 2 7" xfId="22379"/>
    <cellStyle name="40% - Accent1 12 2 7 2" xfId="22380"/>
    <cellStyle name="40% - Accent1 12 2 7 2 2" xfId="22381"/>
    <cellStyle name="40% - Accent1 12 2 7 3" xfId="22382"/>
    <cellStyle name="40% - Accent1 12 2 8" xfId="22383"/>
    <cellStyle name="40% - Accent1 12 2 8 2" xfId="22384"/>
    <cellStyle name="40% - Accent1 12 2 9" xfId="22385"/>
    <cellStyle name="40% - Accent1 12 3" xfId="22386"/>
    <cellStyle name="40% - Accent1 12 3 2" xfId="22387"/>
    <cellStyle name="40% - Accent1 12 3 2 2" xfId="22388"/>
    <cellStyle name="40% - Accent1 12 3 2 2 2" xfId="22389"/>
    <cellStyle name="40% - Accent1 12 3 2 2 2 2" xfId="22390"/>
    <cellStyle name="40% - Accent1 12 3 2 2 2 2 2" xfId="22391"/>
    <cellStyle name="40% - Accent1 12 3 2 2 2 3" xfId="22392"/>
    <cellStyle name="40% - Accent1 12 3 2 2 3" xfId="22393"/>
    <cellStyle name="40% - Accent1 12 3 2 2 3 2" xfId="22394"/>
    <cellStyle name="40% - Accent1 12 3 2 2 3 2 2" xfId="22395"/>
    <cellStyle name="40% - Accent1 12 3 2 2 3 3" xfId="22396"/>
    <cellStyle name="40% - Accent1 12 3 2 2 4" xfId="22397"/>
    <cellStyle name="40% - Accent1 12 3 2 2 4 2" xfId="22398"/>
    <cellStyle name="40% - Accent1 12 3 2 2 5" xfId="22399"/>
    <cellStyle name="40% - Accent1 12 3 2 3" xfId="22400"/>
    <cellStyle name="40% - Accent1 12 3 2 3 2" xfId="22401"/>
    <cellStyle name="40% - Accent1 12 3 2 3 2 2" xfId="22402"/>
    <cellStyle name="40% - Accent1 12 3 2 3 3" xfId="22403"/>
    <cellStyle name="40% - Accent1 12 3 2 4" xfId="22404"/>
    <cellStyle name="40% - Accent1 12 3 2 4 2" xfId="22405"/>
    <cellStyle name="40% - Accent1 12 3 2 4 2 2" xfId="22406"/>
    <cellStyle name="40% - Accent1 12 3 2 4 3" xfId="22407"/>
    <cellStyle name="40% - Accent1 12 3 2 5" xfId="22408"/>
    <cellStyle name="40% - Accent1 12 3 2 5 2" xfId="22409"/>
    <cellStyle name="40% - Accent1 12 3 2 6" xfId="22410"/>
    <cellStyle name="40% - Accent1 12 3 3" xfId="22411"/>
    <cellStyle name="40% - Accent1 12 3 3 2" xfId="22412"/>
    <cellStyle name="40% - Accent1 12 3 3 2 2" xfId="22413"/>
    <cellStyle name="40% - Accent1 12 3 3 2 2 2" xfId="22414"/>
    <cellStyle name="40% - Accent1 12 3 3 2 3" xfId="22415"/>
    <cellStyle name="40% - Accent1 12 3 3 3" xfId="22416"/>
    <cellStyle name="40% - Accent1 12 3 3 3 2" xfId="22417"/>
    <cellStyle name="40% - Accent1 12 3 3 3 2 2" xfId="22418"/>
    <cellStyle name="40% - Accent1 12 3 3 3 3" xfId="22419"/>
    <cellStyle name="40% - Accent1 12 3 3 4" xfId="22420"/>
    <cellStyle name="40% - Accent1 12 3 3 4 2" xfId="22421"/>
    <cellStyle name="40% - Accent1 12 3 3 5" xfId="22422"/>
    <cellStyle name="40% - Accent1 12 3 4" xfId="22423"/>
    <cellStyle name="40% - Accent1 12 3 4 2" xfId="22424"/>
    <cellStyle name="40% - Accent1 12 3 4 2 2" xfId="22425"/>
    <cellStyle name="40% - Accent1 12 3 4 3" xfId="22426"/>
    <cellStyle name="40% - Accent1 12 3 5" xfId="22427"/>
    <cellStyle name="40% - Accent1 12 3 5 2" xfId="22428"/>
    <cellStyle name="40% - Accent1 12 3 5 2 2" xfId="22429"/>
    <cellStyle name="40% - Accent1 12 3 5 3" xfId="22430"/>
    <cellStyle name="40% - Accent1 12 3 6" xfId="22431"/>
    <cellStyle name="40% - Accent1 12 3 6 2" xfId="22432"/>
    <cellStyle name="40% - Accent1 12 3 6 2 2" xfId="22433"/>
    <cellStyle name="40% - Accent1 12 3 6 3" xfId="22434"/>
    <cellStyle name="40% - Accent1 12 3 7" xfId="22435"/>
    <cellStyle name="40% - Accent1 12 3 7 2" xfId="22436"/>
    <cellStyle name="40% - Accent1 12 3 8" xfId="22437"/>
    <cellStyle name="40% - Accent1 12 4" xfId="22438"/>
    <cellStyle name="40% - Accent1 12 4 2" xfId="22439"/>
    <cellStyle name="40% - Accent1 12 4 2 2" xfId="22440"/>
    <cellStyle name="40% - Accent1 12 4 2 2 2" xfId="22441"/>
    <cellStyle name="40% - Accent1 12 4 2 2 2 2" xfId="22442"/>
    <cellStyle name="40% - Accent1 12 4 2 2 3" xfId="22443"/>
    <cellStyle name="40% - Accent1 12 4 2 3" xfId="22444"/>
    <cellStyle name="40% - Accent1 12 4 2 3 2" xfId="22445"/>
    <cellStyle name="40% - Accent1 12 4 2 3 2 2" xfId="22446"/>
    <cellStyle name="40% - Accent1 12 4 2 3 3" xfId="22447"/>
    <cellStyle name="40% - Accent1 12 4 2 4" xfId="22448"/>
    <cellStyle name="40% - Accent1 12 4 2 4 2" xfId="22449"/>
    <cellStyle name="40% - Accent1 12 4 2 5" xfId="22450"/>
    <cellStyle name="40% - Accent1 12 4 3" xfId="22451"/>
    <cellStyle name="40% - Accent1 12 4 3 2" xfId="22452"/>
    <cellStyle name="40% - Accent1 12 4 3 2 2" xfId="22453"/>
    <cellStyle name="40% - Accent1 12 4 3 3" xfId="22454"/>
    <cellStyle name="40% - Accent1 12 4 4" xfId="22455"/>
    <cellStyle name="40% - Accent1 12 4 4 2" xfId="22456"/>
    <cellStyle name="40% - Accent1 12 4 4 2 2" xfId="22457"/>
    <cellStyle name="40% - Accent1 12 4 4 3" xfId="22458"/>
    <cellStyle name="40% - Accent1 12 4 5" xfId="22459"/>
    <cellStyle name="40% - Accent1 12 4 5 2" xfId="22460"/>
    <cellStyle name="40% - Accent1 12 4 6" xfId="22461"/>
    <cellStyle name="40% - Accent1 12 5" xfId="22462"/>
    <cellStyle name="40% - Accent1 12 5 2" xfId="22463"/>
    <cellStyle name="40% - Accent1 12 5 2 2" xfId="22464"/>
    <cellStyle name="40% - Accent1 12 5 2 2 2" xfId="22465"/>
    <cellStyle name="40% - Accent1 12 5 2 3" xfId="22466"/>
    <cellStyle name="40% - Accent1 12 5 3" xfId="22467"/>
    <cellStyle name="40% - Accent1 12 5 3 2" xfId="22468"/>
    <cellStyle name="40% - Accent1 12 5 3 2 2" xfId="22469"/>
    <cellStyle name="40% - Accent1 12 5 3 3" xfId="22470"/>
    <cellStyle name="40% - Accent1 12 5 4" xfId="22471"/>
    <cellStyle name="40% - Accent1 12 5 4 2" xfId="22472"/>
    <cellStyle name="40% - Accent1 12 5 5" xfId="22473"/>
    <cellStyle name="40% - Accent1 12 6" xfId="22474"/>
    <cellStyle name="40% - Accent1 12 6 2" xfId="22475"/>
    <cellStyle name="40% - Accent1 12 6 2 2" xfId="22476"/>
    <cellStyle name="40% - Accent1 12 6 3" xfId="22477"/>
    <cellStyle name="40% - Accent1 12 7" xfId="22478"/>
    <cellStyle name="40% - Accent1 12 7 2" xfId="22479"/>
    <cellStyle name="40% - Accent1 12 7 2 2" xfId="22480"/>
    <cellStyle name="40% - Accent1 12 7 3" xfId="22481"/>
    <cellStyle name="40% - Accent1 12 8" xfId="22482"/>
    <cellStyle name="40% - Accent1 12 8 2" xfId="22483"/>
    <cellStyle name="40% - Accent1 12 8 2 2" xfId="22484"/>
    <cellStyle name="40% - Accent1 12 8 3" xfId="22485"/>
    <cellStyle name="40% - Accent1 12 9" xfId="22486"/>
    <cellStyle name="40% - Accent1 12 9 2" xfId="22487"/>
    <cellStyle name="40% - Accent1 120" xfId="22488"/>
    <cellStyle name="40% - Accent1 121" xfId="22489"/>
    <cellStyle name="40% - Accent1 122" xfId="22490"/>
    <cellStyle name="40% - Accent1 123" xfId="22491"/>
    <cellStyle name="40% - Accent1 124" xfId="22492"/>
    <cellStyle name="40% - Accent1 125" xfId="22493"/>
    <cellStyle name="40% - Accent1 126" xfId="22494"/>
    <cellStyle name="40% - Accent1 127" xfId="22495"/>
    <cellStyle name="40% - Accent1 128" xfId="22496"/>
    <cellStyle name="40% - Accent1 129" xfId="22497"/>
    <cellStyle name="40% - Accent1 13" xfId="22498"/>
    <cellStyle name="40% - Accent1 13 10" xfId="22499"/>
    <cellStyle name="40% - Accent1 13 2" xfId="22500"/>
    <cellStyle name="40% - Accent1 13 2 2" xfId="22501"/>
    <cellStyle name="40% - Accent1 13 2 2 2" xfId="22502"/>
    <cellStyle name="40% - Accent1 13 2 2 2 2" xfId="22503"/>
    <cellStyle name="40% - Accent1 13 2 2 2 2 2" xfId="22504"/>
    <cellStyle name="40% - Accent1 13 2 2 2 2 2 2" xfId="22505"/>
    <cellStyle name="40% - Accent1 13 2 2 2 2 2 2 2" xfId="22506"/>
    <cellStyle name="40% - Accent1 13 2 2 2 2 2 3" xfId="22507"/>
    <cellStyle name="40% - Accent1 13 2 2 2 2 3" xfId="22508"/>
    <cellStyle name="40% - Accent1 13 2 2 2 2 3 2" xfId="22509"/>
    <cellStyle name="40% - Accent1 13 2 2 2 2 3 2 2" xfId="22510"/>
    <cellStyle name="40% - Accent1 13 2 2 2 2 3 3" xfId="22511"/>
    <cellStyle name="40% - Accent1 13 2 2 2 2 4" xfId="22512"/>
    <cellStyle name="40% - Accent1 13 2 2 2 2 4 2" xfId="22513"/>
    <cellStyle name="40% - Accent1 13 2 2 2 2 5" xfId="22514"/>
    <cellStyle name="40% - Accent1 13 2 2 2 3" xfId="22515"/>
    <cellStyle name="40% - Accent1 13 2 2 2 3 2" xfId="22516"/>
    <cellStyle name="40% - Accent1 13 2 2 2 3 2 2" xfId="22517"/>
    <cellStyle name="40% - Accent1 13 2 2 2 3 3" xfId="22518"/>
    <cellStyle name="40% - Accent1 13 2 2 2 4" xfId="22519"/>
    <cellStyle name="40% - Accent1 13 2 2 2 4 2" xfId="22520"/>
    <cellStyle name="40% - Accent1 13 2 2 2 4 2 2" xfId="22521"/>
    <cellStyle name="40% - Accent1 13 2 2 2 4 3" xfId="22522"/>
    <cellStyle name="40% - Accent1 13 2 2 2 5" xfId="22523"/>
    <cellStyle name="40% - Accent1 13 2 2 2 5 2" xfId="22524"/>
    <cellStyle name="40% - Accent1 13 2 2 2 6" xfId="22525"/>
    <cellStyle name="40% - Accent1 13 2 2 3" xfId="22526"/>
    <cellStyle name="40% - Accent1 13 2 2 3 2" xfId="22527"/>
    <cellStyle name="40% - Accent1 13 2 2 3 2 2" xfId="22528"/>
    <cellStyle name="40% - Accent1 13 2 2 3 2 2 2" xfId="22529"/>
    <cellStyle name="40% - Accent1 13 2 2 3 2 3" xfId="22530"/>
    <cellStyle name="40% - Accent1 13 2 2 3 3" xfId="22531"/>
    <cellStyle name="40% - Accent1 13 2 2 3 3 2" xfId="22532"/>
    <cellStyle name="40% - Accent1 13 2 2 3 3 2 2" xfId="22533"/>
    <cellStyle name="40% - Accent1 13 2 2 3 3 3" xfId="22534"/>
    <cellStyle name="40% - Accent1 13 2 2 3 4" xfId="22535"/>
    <cellStyle name="40% - Accent1 13 2 2 3 4 2" xfId="22536"/>
    <cellStyle name="40% - Accent1 13 2 2 3 5" xfId="22537"/>
    <cellStyle name="40% - Accent1 13 2 2 4" xfId="22538"/>
    <cellStyle name="40% - Accent1 13 2 2 4 2" xfId="22539"/>
    <cellStyle name="40% - Accent1 13 2 2 4 2 2" xfId="22540"/>
    <cellStyle name="40% - Accent1 13 2 2 4 3" xfId="22541"/>
    <cellStyle name="40% - Accent1 13 2 2 5" xfId="22542"/>
    <cellStyle name="40% - Accent1 13 2 2 5 2" xfId="22543"/>
    <cellStyle name="40% - Accent1 13 2 2 5 2 2" xfId="22544"/>
    <cellStyle name="40% - Accent1 13 2 2 5 3" xfId="22545"/>
    <cellStyle name="40% - Accent1 13 2 2 6" xfId="22546"/>
    <cellStyle name="40% - Accent1 13 2 2 6 2" xfId="22547"/>
    <cellStyle name="40% - Accent1 13 2 2 6 2 2" xfId="22548"/>
    <cellStyle name="40% - Accent1 13 2 2 6 3" xfId="22549"/>
    <cellStyle name="40% - Accent1 13 2 2 7" xfId="22550"/>
    <cellStyle name="40% - Accent1 13 2 2 7 2" xfId="22551"/>
    <cellStyle name="40% - Accent1 13 2 2 8" xfId="22552"/>
    <cellStyle name="40% - Accent1 13 2 3" xfId="22553"/>
    <cellStyle name="40% - Accent1 13 2 3 2" xfId="22554"/>
    <cellStyle name="40% - Accent1 13 2 3 2 2" xfId="22555"/>
    <cellStyle name="40% - Accent1 13 2 3 2 2 2" xfId="22556"/>
    <cellStyle name="40% - Accent1 13 2 3 2 2 2 2" xfId="22557"/>
    <cellStyle name="40% - Accent1 13 2 3 2 2 3" xfId="22558"/>
    <cellStyle name="40% - Accent1 13 2 3 2 3" xfId="22559"/>
    <cellStyle name="40% - Accent1 13 2 3 2 3 2" xfId="22560"/>
    <cellStyle name="40% - Accent1 13 2 3 2 3 2 2" xfId="22561"/>
    <cellStyle name="40% - Accent1 13 2 3 2 3 3" xfId="22562"/>
    <cellStyle name="40% - Accent1 13 2 3 2 4" xfId="22563"/>
    <cellStyle name="40% - Accent1 13 2 3 2 4 2" xfId="22564"/>
    <cellStyle name="40% - Accent1 13 2 3 2 5" xfId="22565"/>
    <cellStyle name="40% - Accent1 13 2 3 3" xfId="22566"/>
    <cellStyle name="40% - Accent1 13 2 3 3 2" xfId="22567"/>
    <cellStyle name="40% - Accent1 13 2 3 3 2 2" xfId="22568"/>
    <cellStyle name="40% - Accent1 13 2 3 3 3" xfId="22569"/>
    <cellStyle name="40% - Accent1 13 2 3 4" xfId="22570"/>
    <cellStyle name="40% - Accent1 13 2 3 4 2" xfId="22571"/>
    <cellStyle name="40% - Accent1 13 2 3 4 2 2" xfId="22572"/>
    <cellStyle name="40% - Accent1 13 2 3 4 3" xfId="22573"/>
    <cellStyle name="40% - Accent1 13 2 3 5" xfId="22574"/>
    <cellStyle name="40% - Accent1 13 2 3 5 2" xfId="22575"/>
    <cellStyle name="40% - Accent1 13 2 3 6" xfId="22576"/>
    <cellStyle name="40% - Accent1 13 2 4" xfId="22577"/>
    <cellStyle name="40% - Accent1 13 2 4 2" xfId="22578"/>
    <cellStyle name="40% - Accent1 13 2 4 2 2" xfId="22579"/>
    <cellStyle name="40% - Accent1 13 2 4 2 2 2" xfId="22580"/>
    <cellStyle name="40% - Accent1 13 2 4 2 3" xfId="22581"/>
    <cellStyle name="40% - Accent1 13 2 4 3" xfId="22582"/>
    <cellStyle name="40% - Accent1 13 2 4 3 2" xfId="22583"/>
    <cellStyle name="40% - Accent1 13 2 4 3 2 2" xfId="22584"/>
    <cellStyle name="40% - Accent1 13 2 4 3 3" xfId="22585"/>
    <cellStyle name="40% - Accent1 13 2 4 4" xfId="22586"/>
    <cellStyle name="40% - Accent1 13 2 4 4 2" xfId="22587"/>
    <cellStyle name="40% - Accent1 13 2 4 5" xfId="22588"/>
    <cellStyle name="40% - Accent1 13 2 5" xfId="22589"/>
    <cellStyle name="40% - Accent1 13 2 5 2" xfId="22590"/>
    <cellStyle name="40% - Accent1 13 2 5 2 2" xfId="22591"/>
    <cellStyle name="40% - Accent1 13 2 5 3" xfId="22592"/>
    <cellStyle name="40% - Accent1 13 2 6" xfId="22593"/>
    <cellStyle name="40% - Accent1 13 2 6 2" xfId="22594"/>
    <cellStyle name="40% - Accent1 13 2 6 2 2" xfId="22595"/>
    <cellStyle name="40% - Accent1 13 2 6 3" xfId="22596"/>
    <cellStyle name="40% - Accent1 13 2 7" xfId="22597"/>
    <cellStyle name="40% - Accent1 13 2 7 2" xfId="22598"/>
    <cellStyle name="40% - Accent1 13 2 7 2 2" xfId="22599"/>
    <cellStyle name="40% - Accent1 13 2 7 3" xfId="22600"/>
    <cellStyle name="40% - Accent1 13 2 8" xfId="22601"/>
    <cellStyle name="40% - Accent1 13 2 8 2" xfId="22602"/>
    <cellStyle name="40% - Accent1 13 2 9" xfId="22603"/>
    <cellStyle name="40% - Accent1 13 3" xfId="22604"/>
    <cellStyle name="40% - Accent1 13 3 2" xfId="22605"/>
    <cellStyle name="40% - Accent1 13 3 2 2" xfId="22606"/>
    <cellStyle name="40% - Accent1 13 3 2 2 2" xfId="22607"/>
    <cellStyle name="40% - Accent1 13 3 2 2 2 2" xfId="22608"/>
    <cellStyle name="40% - Accent1 13 3 2 2 2 2 2" xfId="22609"/>
    <cellStyle name="40% - Accent1 13 3 2 2 2 3" xfId="22610"/>
    <cellStyle name="40% - Accent1 13 3 2 2 3" xfId="22611"/>
    <cellStyle name="40% - Accent1 13 3 2 2 3 2" xfId="22612"/>
    <cellStyle name="40% - Accent1 13 3 2 2 3 2 2" xfId="22613"/>
    <cellStyle name="40% - Accent1 13 3 2 2 3 3" xfId="22614"/>
    <cellStyle name="40% - Accent1 13 3 2 2 4" xfId="22615"/>
    <cellStyle name="40% - Accent1 13 3 2 2 4 2" xfId="22616"/>
    <cellStyle name="40% - Accent1 13 3 2 2 5" xfId="22617"/>
    <cellStyle name="40% - Accent1 13 3 2 3" xfId="22618"/>
    <cellStyle name="40% - Accent1 13 3 2 3 2" xfId="22619"/>
    <cellStyle name="40% - Accent1 13 3 2 3 2 2" xfId="22620"/>
    <cellStyle name="40% - Accent1 13 3 2 3 3" xfId="22621"/>
    <cellStyle name="40% - Accent1 13 3 2 4" xfId="22622"/>
    <cellStyle name="40% - Accent1 13 3 2 4 2" xfId="22623"/>
    <cellStyle name="40% - Accent1 13 3 2 4 2 2" xfId="22624"/>
    <cellStyle name="40% - Accent1 13 3 2 4 3" xfId="22625"/>
    <cellStyle name="40% - Accent1 13 3 2 5" xfId="22626"/>
    <cellStyle name="40% - Accent1 13 3 2 5 2" xfId="22627"/>
    <cellStyle name="40% - Accent1 13 3 2 6" xfId="22628"/>
    <cellStyle name="40% - Accent1 13 3 3" xfId="22629"/>
    <cellStyle name="40% - Accent1 13 3 3 2" xfId="22630"/>
    <cellStyle name="40% - Accent1 13 3 3 2 2" xfId="22631"/>
    <cellStyle name="40% - Accent1 13 3 3 2 2 2" xfId="22632"/>
    <cellStyle name="40% - Accent1 13 3 3 2 3" xfId="22633"/>
    <cellStyle name="40% - Accent1 13 3 3 3" xfId="22634"/>
    <cellStyle name="40% - Accent1 13 3 3 3 2" xfId="22635"/>
    <cellStyle name="40% - Accent1 13 3 3 3 2 2" xfId="22636"/>
    <cellStyle name="40% - Accent1 13 3 3 3 3" xfId="22637"/>
    <cellStyle name="40% - Accent1 13 3 3 4" xfId="22638"/>
    <cellStyle name="40% - Accent1 13 3 3 4 2" xfId="22639"/>
    <cellStyle name="40% - Accent1 13 3 3 5" xfId="22640"/>
    <cellStyle name="40% - Accent1 13 3 4" xfId="22641"/>
    <cellStyle name="40% - Accent1 13 3 4 2" xfId="22642"/>
    <cellStyle name="40% - Accent1 13 3 4 2 2" xfId="22643"/>
    <cellStyle name="40% - Accent1 13 3 4 3" xfId="22644"/>
    <cellStyle name="40% - Accent1 13 3 5" xfId="22645"/>
    <cellStyle name="40% - Accent1 13 3 5 2" xfId="22646"/>
    <cellStyle name="40% - Accent1 13 3 5 2 2" xfId="22647"/>
    <cellStyle name="40% - Accent1 13 3 5 3" xfId="22648"/>
    <cellStyle name="40% - Accent1 13 3 6" xfId="22649"/>
    <cellStyle name="40% - Accent1 13 3 6 2" xfId="22650"/>
    <cellStyle name="40% - Accent1 13 3 6 2 2" xfId="22651"/>
    <cellStyle name="40% - Accent1 13 3 6 3" xfId="22652"/>
    <cellStyle name="40% - Accent1 13 3 7" xfId="22653"/>
    <cellStyle name="40% - Accent1 13 3 7 2" xfId="22654"/>
    <cellStyle name="40% - Accent1 13 3 8" xfId="22655"/>
    <cellStyle name="40% - Accent1 13 4" xfId="22656"/>
    <cellStyle name="40% - Accent1 13 4 2" xfId="22657"/>
    <cellStyle name="40% - Accent1 13 4 2 2" xfId="22658"/>
    <cellStyle name="40% - Accent1 13 4 2 2 2" xfId="22659"/>
    <cellStyle name="40% - Accent1 13 4 2 2 2 2" xfId="22660"/>
    <cellStyle name="40% - Accent1 13 4 2 2 3" xfId="22661"/>
    <cellStyle name="40% - Accent1 13 4 2 3" xfId="22662"/>
    <cellStyle name="40% - Accent1 13 4 2 3 2" xfId="22663"/>
    <cellStyle name="40% - Accent1 13 4 2 3 2 2" xfId="22664"/>
    <cellStyle name="40% - Accent1 13 4 2 3 3" xfId="22665"/>
    <cellStyle name="40% - Accent1 13 4 2 4" xfId="22666"/>
    <cellStyle name="40% - Accent1 13 4 2 4 2" xfId="22667"/>
    <cellStyle name="40% - Accent1 13 4 2 5" xfId="22668"/>
    <cellStyle name="40% - Accent1 13 4 3" xfId="22669"/>
    <cellStyle name="40% - Accent1 13 4 3 2" xfId="22670"/>
    <cellStyle name="40% - Accent1 13 4 3 2 2" xfId="22671"/>
    <cellStyle name="40% - Accent1 13 4 3 3" xfId="22672"/>
    <cellStyle name="40% - Accent1 13 4 4" xfId="22673"/>
    <cellStyle name="40% - Accent1 13 4 4 2" xfId="22674"/>
    <cellStyle name="40% - Accent1 13 4 4 2 2" xfId="22675"/>
    <cellStyle name="40% - Accent1 13 4 4 3" xfId="22676"/>
    <cellStyle name="40% - Accent1 13 4 5" xfId="22677"/>
    <cellStyle name="40% - Accent1 13 4 5 2" xfId="22678"/>
    <cellStyle name="40% - Accent1 13 4 6" xfId="22679"/>
    <cellStyle name="40% - Accent1 13 5" xfId="22680"/>
    <cellStyle name="40% - Accent1 13 5 2" xfId="22681"/>
    <cellStyle name="40% - Accent1 13 5 2 2" xfId="22682"/>
    <cellStyle name="40% - Accent1 13 5 2 2 2" xfId="22683"/>
    <cellStyle name="40% - Accent1 13 5 2 3" xfId="22684"/>
    <cellStyle name="40% - Accent1 13 5 3" xfId="22685"/>
    <cellStyle name="40% - Accent1 13 5 3 2" xfId="22686"/>
    <cellStyle name="40% - Accent1 13 5 3 2 2" xfId="22687"/>
    <cellStyle name="40% - Accent1 13 5 3 3" xfId="22688"/>
    <cellStyle name="40% - Accent1 13 5 4" xfId="22689"/>
    <cellStyle name="40% - Accent1 13 5 4 2" xfId="22690"/>
    <cellStyle name="40% - Accent1 13 5 5" xfId="22691"/>
    <cellStyle name="40% - Accent1 13 6" xfId="22692"/>
    <cellStyle name="40% - Accent1 13 6 2" xfId="22693"/>
    <cellStyle name="40% - Accent1 13 6 2 2" xfId="22694"/>
    <cellStyle name="40% - Accent1 13 6 3" xfId="22695"/>
    <cellStyle name="40% - Accent1 13 7" xfId="22696"/>
    <cellStyle name="40% - Accent1 13 7 2" xfId="22697"/>
    <cellStyle name="40% - Accent1 13 7 2 2" xfId="22698"/>
    <cellStyle name="40% - Accent1 13 7 3" xfId="22699"/>
    <cellStyle name="40% - Accent1 13 8" xfId="22700"/>
    <cellStyle name="40% - Accent1 13 8 2" xfId="22701"/>
    <cellStyle name="40% - Accent1 13 8 2 2" xfId="22702"/>
    <cellStyle name="40% - Accent1 13 8 3" xfId="22703"/>
    <cellStyle name="40% - Accent1 13 9" xfId="22704"/>
    <cellStyle name="40% - Accent1 13 9 2" xfId="22705"/>
    <cellStyle name="40% - Accent1 130" xfId="22706"/>
    <cellStyle name="40% - Accent1 131" xfId="22707"/>
    <cellStyle name="40% - Accent1 132" xfId="22708"/>
    <cellStyle name="40% - Accent1 133" xfId="22709"/>
    <cellStyle name="40% - Accent1 134" xfId="22710"/>
    <cellStyle name="40% - Accent1 135" xfId="22711"/>
    <cellStyle name="40% - Accent1 136" xfId="22712"/>
    <cellStyle name="40% - Accent1 137" xfId="22713"/>
    <cellStyle name="40% - Accent1 138" xfId="22714"/>
    <cellStyle name="40% - Accent1 139" xfId="22715"/>
    <cellStyle name="40% - Accent1 14" xfId="22716"/>
    <cellStyle name="40% - Accent1 14 2" xfId="22717"/>
    <cellStyle name="40% - Accent1 14 2 2" xfId="22718"/>
    <cellStyle name="40% - Accent1 14 2 2 2" xfId="22719"/>
    <cellStyle name="40% - Accent1 14 2 2 2 2" xfId="22720"/>
    <cellStyle name="40% - Accent1 14 2 2 2 2 2" xfId="22721"/>
    <cellStyle name="40% - Accent1 14 2 2 2 2 2 2" xfId="22722"/>
    <cellStyle name="40% - Accent1 14 2 2 2 2 3" xfId="22723"/>
    <cellStyle name="40% - Accent1 14 2 2 2 3" xfId="22724"/>
    <cellStyle name="40% - Accent1 14 2 2 2 3 2" xfId="22725"/>
    <cellStyle name="40% - Accent1 14 2 2 2 3 2 2" xfId="22726"/>
    <cellStyle name="40% - Accent1 14 2 2 2 3 3" xfId="22727"/>
    <cellStyle name="40% - Accent1 14 2 2 2 4" xfId="22728"/>
    <cellStyle name="40% - Accent1 14 2 2 2 4 2" xfId="22729"/>
    <cellStyle name="40% - Accent1 14 2 2 2 5" xfId="22730"/>
    <cellStyle name="40% - Accent1 14 2 2 3" xfId="22731"/>
    <cellStyle name="40% - Accent1 14 2 2 3 2" xfId="22732"/>
    <cellStyle name="40% - Accent1 14 2 2 3 2 2" xfId="22733"/>
    <cellStyle name="40% - Accent1 14 2 2 3 3" xfId="22734"/>
    <cellStyle name="40% - Accent1 14 2 2 4" xfId="22735"/>
    <cellStyle name="40% - Accent1 14 2 2 4 2" xfId="22736"/>
    <cellStyle name="40% - Accent1 14 2 2 4 2 2" xfId="22737"/>
    <cellStyle name="40% - Accent1 14 2 2 4 3" xfId="22738"/>
    <cellStyle name="40% - Accent1 14 2 2 5" xfId="22739"/>
    <cellStyle name="40% - Accent1 14 2 2 5 2" xfId="22740"/>
    <cellStyle name="40% - Accent1 14 2 2 6" xfId="22741"/>
    <cellStyle name="40% - Accent1 14 2 3" xfId="22742"/>
    <cellStyle name="40% - Accent1 14 2 3 2" xfId="22743"/>
    <cellStyle name="40% - Accent1 14 2 3 2 2" xfId="22744"/>
    <cellStyle name="40% - Accent1 14 2 3 2 2 2" xfId="22745"/>
    <cellStyle name="40% - Accent1 14 2 3 2 3" xfId="22746"/>
    <cellStyle name="40% - Accent1 14 2 3 3" xfId="22747"/>
    <cellStyle name="40% - Accent1 14 2 3 3 2" xfId="22748"/>
    <cellStyle name="40% - Accent1 14 2 3 3 2 2" xfId="22749"/>
    <cellStyle name="40% - Accent1 14 2 3 3 3" xfId="22750"/>
    <cellStyle name="40% - Accent1 14 2 3 4" xfId="22751"/>
    <cellStyle name="40% - Accent1 14 2 3 4 2" xfId="22752"/>
    <cellStyle name="40% - Accent1 14 2 3 5" xfId="22753"/>
    <cellStyle name="40% - Accent1 14 2 4" xfId="22754"/>
    <cellStyle name="40% - Accent1 14 2 4 2" xfId="22755"/>
    <cellStyle name="40% - Accent1 14 2 4 2 2" xfId="22756"/>
    <cellStyle name="40% - Accent1 14 2 4 3" xfId="22757"/>
    <cellStyle name="40% - Accent1 14 2 5" xfId="22758"/>
    <cellStyle name="40% - Accent1 14 2 5 2" xfId="22759"/>
    <cellStyle name="40% - Accent1 14 2 5 2 2" xfId="22760"/>
    <cellStyle name="40% - Accent1 14 2 5 3" xfId="22761"/>
    <cellStyle name="40% - Accent1 14 2 6" xfId="22762"/>
    <cellStyle name="40% - Accent1 14 2 6 2" xfId="22763"/>
    <cellStyle name="40% - Accent1 14 2 6 2 2" xfId="22764"/>
    <cellStyle name="40% - Accent1 14 2 6 3" xfId="22765"/>
    <cellStyle name="40% - Accent1 14 2 7" xfId="22766"/>
    <cellStyle name="40% - Accent1 14 2 7 2" xfId="22767"/>
    <cellStyle name="40% - Accent1 14 2 8" xfId="22768"/>
    <cellStyle name="40% - Accent1 14 3" xfId="22769"/>
    <cellStyle name="40% - Accent1 14 3 2" xfId="22770"/>
    <cellStyle name="40% - Accent1 14 3 2 2" xfId="22771"/>
    <cellStyle name="40% - Accent1 14 3 2 2 2" xfId="22772"/>
    <cellStyle name="40% - Accent1 14 3 2 2 2 2" xfId="22773"/>
    <cellStyle name="40% - Accent1 14 3 2 2 3" xfId="22774"/>
    <cellStyle name="40% - Accent1 14 3 2 3" xfId="22775"/>
    <cellStyle name="40% - Accent1 14 3 2 3 2" xfId="22776"/>
    <cellStyle name="40% - Accent1 14 3 2 3 2 2" xfId="22777"/>
    <cellStyle name="40% - Accent1 14 3 2 3 3" xfId="22778"/>
    <cellStyle name="40% - Accent1 14 3 2 4" xfId="22779"/>
    <cellStyle name="40% - Accent1 14 3 2 4 2" xfId="22780"/>
    <cellStyle name="40% - Accent1 14 3 2 5" xfId="22781"/>
    <cellStyle name="40% - Accent1 14 3 3" xfId="22782"/>
    <cellStyle name="40% - Accent1 14 3 3 2" xfId="22783"/>
    <cellStyle name="40% - Accent1 14 3 3 2 2" xfId="22784"/>
    <cellStyle name="40% - Accent1 14 3 3 3" xfId="22785"/>
    <cellStyle name="40% - Accent1 14 3 4" xfId="22786"/>
    <cellStyle name="40% - Accent1 14 3 4 2" xfId="22787"/>
    <cellStyle name="40% - Accent1 14 3 4 2 2" xfId="22788"/>
    <cellStyle name="40% - Accent1 14 3 4 3" xfId="22789"/>
    <cellStyle name="40% - Accent1 14 3 5" xfId="22790"/>
    <cellStyle name="40% - Accent1 14 3 5 2" xfId="22791"/>
    <cellStyle name="40% - Accent1 14 3 6" xfId="22792"/>
    <cellStyle name="40% - Accent1 14 4" xfId="22793"/>
    <cellStyle name="40% - Accent1 14 4 2" xfId="22794"/>
    <cellStyle name="40% - Accent1 14 4 2 2" xfId="22795"/>
    <cellStyle name="40% - Accent1 14 4 2 2 2" xfId="22796"/>
    <cellStyle name="40% - Accent1 14 4 2 3" xfId="22797"/>
    <cellStyle name="40% - Accent1 14 4 3" xfId="22798"/>
    <cellStyle name="40% - Accent1 14 4 3 2" xfId="22799"/>
    <cellStyle name="40% - Accent1 14 4 3 2 2" xfId="22800"/>
    <cellStyle name="40% - Accent1 14 4 3 3" xfId="22801"/>
    <cellStyle name="40% - Accent1 14 4 4" xfId="22802"/>
    <cellStyle name="40% - Accent1 14 4 4 2" xfId="22803"/>
    <cellStyle name="40% - Accent1 14 4 5" xfId="22804"/>
    <cellStyle name="40% - Accent1 14 5" xfId="22805"/>
    <cellStyle name="40% - Accent1 14 5 2" xfId="22806"/>
    <cellStyle name="40% - Accent1 14 5 2 2" xfId="22807"/>
    <cellStyle name="40% - Accent1 14 5 3" xfId="22808"/>
    <cellStyle name="40% - Accent1 14 6" xfId="22809"/>
    <cellStyle name="40% - Accent1 14 6 2" xfId="22810"/>
    <cellStyle name="40% - Accent1 14 6 2 2" xfId="22811"/>
    <cellStyle name="40% - Accent1 14 6 3" xfId="22812"/>
    <cellStyle name="40% - Accent1 14 7" xfId="22813"/>
    <cellStyle name="40% - Accent1 14 7 2" xfId="22814"/>
    <cellStyle name="40% - Accent1 14 7 2 2" xfId="22815"/>
    <cellStyle name="40% - Accent1 14 7 3" xfId="22816"/>
    <cellStyle name="40% - Accent1 14 8" xfId="22817"/>
    <cellStyle name="40% - Accent1 14 8 2" xfId="22818"/>
    <cellStyle name="40% - Accent1 14 9" xfId="22819"/>
    <cellStyle name="40% - Accent1 140" xfId="22820"/>
    <cellStyle name="40% - Accent1 141" xfId="22821"/>
    <cellStyle name="40% - Accent1 142" xfId="22822"/>
    <cellStyle name="40% - Accent1 143" xfId="22823"/>
    <cellStyle name="40% - Accent1 144" xfId="22824"/>
    <cellStyle name="40% - Accent1 145" xfId="22825"/>
    <cellStyle name="40% - Accent1 146" xfId="22826"/>
    <cellStyle name="40% - Accent1 147" xfId="22827"/>
    <cellStyle name="40% - Accent1 148" xfId="22828"/>
    <cellStyle name="40% - Accent1 149" xfId="22829"/>
    <cellStyle name="40% - Accent1 15" xfId="22830"/>
    <cellStyle name="40% - Accent1 15 2" xfId="22831"/>
    <cellStyle name="40% - Accent1 15 2 2" xfId="22832"/>
    <cellStyle name="40% - Accent1 15 2 2 2" xfId="22833"/>
    <cellStyle name="40% - Accent1 15 2 2 2 2" xfId="22834"/>
    <cellStyle name="40% - Accent1 15 2 2 2 2 2" xfId="22835"/>
    <cellStyle name="40% - Accent1 15 2 2 2 2 2 2" xfId="22836"/>
    <cellStyle name="40% - Accent1 15 2 2 2 2 3" xfId="22837"/>
    <cellStyle name="40% - Accent1 15 2 2 2 3" xfId="22838"/>
    <cellStyle name="40% - Accent1 15 2 2 2 3 2" xfId="22839"/>
    <cellStyle name="40% - Accent1 15 2 2 2 3 2 2" xfId="22840"/>
    <cellStyle name="40% - Accent1 15 2 2 2 3 3" xfId="22841"/>
    <cellStyle name="40% - Accent1 15 2 2 2 4" xfId="22842"/>
    <cellStyle name="40% - Accent1 15 2 2 2 4 2" xfId="22843"/>
    <cellStyle name="40% - Accent1 15 2 2 2 5" xfId="22844"/>
    <cellStyle name="40% - Accent1 15 2 2 3" xfId="22845"/>
    <cellStyle name="40% - Accent1 15 2 2 3 2" xfId="22846"/>
    <cellStyle name="40% - Accent1 15 2 2 3 2 2" xfId="22847"/>
    <cellStyle name="40% - Accent1 15 2 2 3 3" xfId="22848"/>
    <cellStyle name="40% - Accent1 15 2 2 4" xfId="22849"/>
    <cellStyle name="40% - Accent1 15 2 2 4 2" xfId="22850"/>
    <cellStyle name="40% - Accent1 15 2 2 4 2 2" xfId="22851"/>
    <cellStyle name="40% - Accent1 15 2 2 4 3" xfId="22852"/>
    <cellStyle name="40% - Accent1 15 2 2 5" xfId="22853"/>
    <cellStyle name="40% - Accent1 15 2 2 5 2" xfId="22854"/>
    <cellStyle name="40% - Accent1 15 2 2 6" xfId="22855"/>
    <cellStyle name="40% - Accent1 15 2 3" xfId="22856"/>
    <cellStyle name="40% - Accent1 15 2 3 2" xfId="22857"/>
    <cellStyle name="40% - Accent1 15 2 3 2 2" xfId="22858"/>
    <cellStyle name="40% - Accent1 15 2 3 2 2 2" xfId="22859"/>
    <cellStyle name="40% - Accent1 15 2 3 2 3" xfId="22860"/>
    <cellStyle name="40% - Accent1 15 2 3 3" xfId="22861"/>
    <cellStyle name="40% - Accent1 15 2 3 3 2" xfId="22862"/>
    <cellStyle name="40% - Accent1 15 2 3 3 2 2" xfId="22863"/>
    <cellStyle name="40% - Accent1 15 2 3 3 3" xfId="22864"/>
    <cellStyle name="40% - Accent1 15 2 3 4" xfId="22865"/>
    <cellStyle name="40% - Accent1 15 2 3 4 2" xfId="22866"/>
    <cellStyle name="40% - Accent1 15 2 3 5" xfId="22867"/>
    <cellStyle name="40% - Accent1 15 2 4" xfId="22868"/>
    <cellStyle name="40% - Accent1 15 2 4 2" xfId="22869"/>
    <cellStyle name="40% - Accent1 15 2 4 2 2" xfId="22870"/>
    <cellStyle name="40% - Accent1 15 2 4 3" xfId="22871"/>
    <cellStyle name="40% - Accent1 15 2 5" xfId="22872"/>
    <cellStyle name="40% - Accent1 15 2 5 2" xfId="22873"/>
    <cellStyle name="40% - Accent1 15 2 5 2 2" xfId="22874"/>
    <cellStyle name="40% - Accent1 15 2 5 3" xfId="22875"/>
    <cellStyle name="40% - Accent1 15 2 6" xfId="22876"/>
    <cellStyle name="40% - Accent1 15 2 6 2" xfId="22877"/>
    <cellStyle name="40% - Accent1 15 2 6 2 2" xfId="22878"/>
    <cellStyle name="40% - Accent1 15 2 6 3" xfId="22879"/>
    <cellStyle name="40% - Accent1 15 2 7" xfId="22880"/>
    <cellStyle name="40% - Accent1 15 2 7 2" xfId="22881"/>
    <cellStyle name="40% - Accent1 15 2 8" xfId="22882"/>
    <cellStyle name="40% - Accent1 15 3" xfId="22883"/>
    <cellStyle name="40% - Accent1 15 3 2" xfId="22884"/>
    <cellStyle name="40% - Accent1 15 3 2 2" xfId="22885"/>
    <cellStyle name="40% - Accent1 15 3 2 2 2" xfId="22886"/>
    <cellStyle name="40% - Accent1 15 3 2 2 2 2" xfId="22887"/>
    <cellStyle name="40% - Accent1 15 3 2 2 3" xfId="22888"/>
    <cellStyle name="40% - Accent1 15 3 2 3" xfId="22889"/>
    <cellStyle name="40% - Accent1 15 3 2 3 2" xfId="22890"/>
    <cellStyle name="40% - Accent1 15 3 2 3 2 2" xfId="22891"/>
    <cellStyle name="40% - Accent1 15 3 2 3 3" xfId="22892"/>
    <cellStyle name="40% - Accent1 15 3 2 4" xfId="22893"/>
    <cellStyle name="40% - Accent1 15 3 2 4 2" xfId="22894"/>
    <cellStyle name="40% - Accent1 15 3 2 5" xfId="22895"/>
    <cellStyle name="40% - Accent1 15 3 3" xfId="22896"/>
    <cellStyle name="40% - Accent1 15 3 3 2" xfId="22897"/>
    <cellStyle name="40% - Accent1 15 3 3 2 2" xfId="22898"/>
    <cellStyle name="40% - Accent1 15 3 3 3" xfId="22899"/>
    <cellStyle name="40% - Accent1 15 3 4" xfId="22900"/>
    <cellStyle name="40% - Accent1 15 3 4 2" xfId="22901"/>
    <cellStyle name="40% - Accent1 15 3 4 2 2" xfId="22902"/>
    <cellStyle name="40% - Accent1 15 3 4 3" xfId="22903"/>
    <cellStyle name="40% - Accent1 15 3 5" xfId="22904"/>
    <cellStyle name="40% - Accent1 15 3 5 2" xfId="22905"/>
    <cellStyle name="40% - Accent1 15 3 6" xfId="22906"/>
    <cellStyle name="40% - Accent1 15 4" xfId="22907"/>
    <cellStyle name="40% - Accent1 15 4 2" xfId="22908"/>
    <cellStyle name="40% - Accent1 15 4 2 2" xfId="22909"/>
    <cellStyle name="40% - Accent1 15 4 2 2 2" xfId="22910"/>
    <cellStyle name="40% - Accent1 15 4 2 3" xfId="22911"/>
    <cellStyle name="40% - Accent1 15 4 3" xfId="22912"/>
    <cellStyle name="40% - Accent1 15 4 3 2" xfId="22913"/>
    <cellStyle name="40% - Accent1 15 4 3 2 2" xfId="22914"/>
    <cellStyle name="40% - Accent1 15 4 3 3" xfId="22915"/>
    <cellStyle name="40% - Accent1 15 4 4" xfId="22916"/>
    <cellStyle name="40% - Accent1 15 4 4 2" xfId="22917"/>
    <cellStyle name="40% - Accent1 15 4 5" xfId="22918"/>
    <cellStyle name="40% - Accent1 15 5" xfId="22919"/>
    <cellStyle name="40% - Accent1 15 5 2" xfId="22920"/>
    <cellStyle name="40% - Accent1 15 5 2 2" xfId="22921"/>
    <cellStyle name="40% - Accent1 15 5 3" xfId="22922"/>
    <cellStyle name="40% - Accent1 15 6" xfId="22923"/>
    <cellStyle name="40% - Accent1 15 6 2" xfId="22924"/>
    <cellStyle name="40% - Accent1 15 6 2 2" xfId="22925"/>
    <cellStyle name="40% - Accent1 15 6 3" xfId="22926"/>
    <cellStyle name="40% - Accent1 15 7" xfId="22927"/>
    <cellStyle name="40% - Accent1 15 7 2" xfId="22928"/>
    <cellStyle name="40% - Accent1 15 7 2 2" xfId="22929"/>
    <cellStyle name="40% - Accent1 15 7 3" xfId="22930"/>
    <cellStyle name="40% - Accent1 15 8" xfId="22931"/>
    <cellStyle name="40% - Accent1 15 8 2" xfId="22932"/>
    <cellStyle name="40% - Accent1 15 9" xfId="22933"/>
    <cellStyle name="40% - Accent1 150" xfId="22934"/>
    <cellStyle name="40% - Accent1 151" xfId="22935"/>
    <cellStyle name="40% - Accent1 152" xfId="22936"/>
    <cellStyle name="40% - Accent1 153" xfId="22937"/>
    <cellStyle name="40% - Accent1 154" xfId="22938"/>
    <cellStyle name="40% - Accent1 155" xfId="22939"/>
    <cellStyle name="40% - Accent1 156" xfId="22940"/>
    <cellStyle name="40% - Accent1 157" xfId="22941"/>
    <cellStyle name="40% - Accent1 158" xfId="22942"/>
    <cellStyle name="40% - Accent1 159" xfId="22943"/>
    <cellStyle name="40% - Accent1 16" xfId="22944"/>
    <cellStyle name="40% - Accent1 16 2" xfId="22945"/>
    <cellStyle name="40% - Accent1 16 2 2" xfId="22946"/>
    <cellStyle name="40% - Accent1 16 2 2 2" xfId="22947"/>
    <cellStyle name="40% - Accent1 16 2 2 2 2" xfId="22948"/>
    <cellStyle name="40% - Accent1 16 2 2 2 2 2" xfId="22949"/>
    <cellStyle name="40% - Accent1 16 2 2 2 3" xfId="22950"/>
    <cellStyle name="40% - Accent1 16 2 2 3" xfId="22951"/>
    <cellStyle name="40% - Accent1 16 2 2 3 2" xfId="22952"/>
    <cellStyle name="40% - Accent1 16 2 2 3 2 2" xfId="22953"/>
    <cellStyle name="40% - Accent1 16 2 2 3 3" xfId="22954"/>
    <cellStyle name="40% - Accent1 16 2 2 4" xfId="22955"/>
    <cellStyle name="40% - Accent1 16 2 2 4 2" xfId="22956"/>
    <cellStyle name="40% - Accent1 16 2 2 5" xfId="22957"/>
    <cellStyle name="40% - Accent1 16 2 3" xfId="22958"/>
    <cellStyle name="40% - Accent1 16 2 3 2" xfId="22959"/>
    <cellStyle name="40% - Accent1 16 2 3 2 2" xfId="22960"/>
    <cellStyle name="40% - Accent1 16 2 3 3" xfId="22961"/>
    <cellStyle name="40% - Accent1 16 2 4" xfId="22962"/>
    <cellStyle name="40% - Accent1 16 2 4 2" xfId="22963"/>
    <cellStyle name="40% - Accent1 16 2 4 2 2" xfId="22964"/>
    <cellStyle name="40% - Accent1 16 2 4 3" xfId="22965"/>
    <cellStyle name="40% - Accent1 16 2 5" xfId="22966"/>
    <cellStyle name="40% - Accent1 16 2 5 2" xfId="22967"/>
    <cellStyle name="40% - Accent1 16 2 5 2 2" xfId="22968"/>
    <cellStyle name="40% - Accent1 16 2 5 3" xfId="22969"/>
    <cellStyle name="40% - Accent1 16 2 6" xfId="22970"/>
    <cellStyle name="40% - Accent1 16 2 6 2" xfId="22971"/>
    <cellStyle name="40% - Accent1 16 2 7" xfId="22972"/>
    <cellStyle name="40% - Accent1 16 3" xfId="22973"/>
    <cellStyle name="40% - Accent1 16 3 2" xfId="22974"/>
    <cellStyle name="40% - Accent1 16 3 2 2" xfId="22975"/>
    <cellStyle name="40% - Accent1 16 3 2 2 2" xfId="22976"/>
    <cellStyle name="40% - Accent1 16 3 2 3" xfId="22977"/>
    <cellStyle name="40% - Accent1 16 3 3" xfId="22978"/>
    <cellStyle name="40% - Accent1 16 3 3 2" xfId="22979"/>
    <cellStyle name="40% - Accent1 16 3 3 2 2" xfId="22980"/>
    <cellStyle name="40% - Accent1 16 3 3 3" xfId="22981"/>
    <cellStyle name="40% - Accent1 16 3 4" xfId="22982"/>
    <cellStyle name="40% - Accent1 16 3 4 2" xfId="22983"/>
    <cellStyle name="40% - Accent1 16 3 5" xfId="22984"/>
    <cellStyle name="40% - Accent1 16 4" xfId="22985"/>
    <cellStyle name="40% - Accent1 16 4 2" xfId="22986"/>
    <cellStyle name="40% - Accent1 16 4 2 2" xfId="22987"/>
    <cellStyle name="40% - Accent1 16 4 3" xfId="22988"/>
    <cellStyle name="40% - Accent1 16 5" xfId="22989"/>
    <cellStyle name="40% - Accent1 16 5 2" xfId="22990"/>
    <cellStyle name="40% - Accent1 16 5 2 2" xfId="22991"/>
    <cellStyle name="40% - Accent1 16 5 3" xfId="22992"/>
    <cellStyle name="40% - Accent1 16 6" xfId="22993"/>
    <cellStyle name="40% - Accent1 16 6 2" xfId="22994"/>
    <cellStyle name="40% - Accent1 16 6 2 2" xfId="22995"/>
    <cellStyle name="40% - Accent1 16 6 3" xfId="22996"/>
    <cellStyle name="40% - Accent1 16 7" xfId="22997"/>
    <cellStyle name="40% - Accent1 16 7 2" xfId="22998"/>
    <cellStyle name="40% - Accent1 16 8" xfId="22999"/>
    <cellStyle name="40% - Accent1 160" xfId="23000"/>
    <cellStyle name="40% - Accent1 161" xfId="23001"/>
    <cellStyle name="40% - Accent1 162" xfId="23002"/>
    <cellStyle name="40% - Accent1 163" xfId="23003"/>
    <cellStyle name="40% - Accent1 164" xfId="23004"/>
    <cellStyle name="40% - Accent1 165" xfId="23005"/>
    <cellStyle name="40% - Accent1 166" xfId="23006"/>
    <cellStyle name="40% - Accent1 167" xfId="23007"/>
    <cellStyle name="40% - Accent1 168" xfId="23008"/>
    <cellStyle name="40% - Accent1 169" xfId="23009"/>
    <cellStyle name="40% - Accent1 17" xfId="23010"/>
    <cellStyle name="40% - Accent1 17 2" xfId="23011"/>
    <cellStyle name="40% - Accent1 17 2 2" xfId="23012"/>
    <cellStyle name="40% - Accent1 17 2 2 2" xfId="23013"/>
    <cellStyle name="40% - Accent1 17 2 2 2 2" xfId="23014"/>
    <cellStyle name="40% - Accent1 17 2 2 2 2 2" xfId="23015"/>
    <cellStyle name="40% - Accent1 17 2 2 2 3" xfId="23016"/>
    <cellStyle name="40% - Accent1 17 2 2 3" xfId="23017"/>
    <cellStyle name="40% - Accent1 17 2 2 3 2" xfId="23018"/>
    <cellStyle name="40% - Accent1 17 2 2 3 2 2" xfId="23019"/>
    <cellStyle name="40% - Accent1 17 2 2 3 3" xfId="23020"/>
    <cellStyle name="40% - Accent1 17 2 2 4" xfId="23021"/>
    <cellStyle name="40% - Accent1 17 2 2 4 2" xfId="23022"/>
    <cellStyle name="40% - Accent1 17 2 2 5" xfId="23023"/>
    <cellStyle name="40% - Accent1 17 2 3" xfId="23024"/>
    <cellStyle name="40% - Accent1 17 2 3 2" xfId="23025"/>
    <cellStyle name="40% - Accent1 17 2 3 2 2" xfId="23026"/>
    <cellStyle name="40% - Accent1 17 2 3 3" xfId="23027"/>
    <cellStyle name="40% - Accent1 17 2 4" xfId="23028"/>
    <cellStyle name="40% - Accent1 17 2 4 2" xfId="23029"/>
    <cellStyle name="40% - Accent1 17 2 4 2 2" xfId="23030"/>
    <cellStyle name="40% - Accent1 17 2 4 3" xfId="23031"/>
    <cellStyle name="40% - Accent1 17 2 5" xfId="23032"/>
    <cellStyle name="40% - Accent1 17 2 5 2" xfId="23033"/>
    <cellStyle name="40% - Accent1 17 2 5 2 2" xfId="23034"/>
    <cellStyle name="40% - Accent1 17 2 5 3" xfId="23035"/>
    <cellStyle name="40% - Accent1 17 2 6" xfId="23036"/>
    <cellStyle name="40% - Accent1 17 2 6 2" xfId="23037"/>
    <cellStyle name="40% - Accent1 17 2 7" xfId="23038"/>
    <cellStyle name="40% - Accent1 17 3" xfId="23039"/>
    <cellStyle name="40% - Accent1 17 3 2" xfId="23040"/>
    <cellStyle name="40% - Accent1 17 3 2 2" xfId="23041"/>
    <cellStyle name="40% - Accent1 17 3 2 2 2" xfId="23042"/>
    <cellStyle name="40% - Accent1 17 3 2 3" xfId="23043"/>
    <cellStyle name="40% - Accent1 17 3 3" xfId="23044"/>
    <cellStyle name="40% - Accent1 17 3 3 2" xfId="23045"/>
    <cellStyle name="40% - Accent1 17 3 3 2 2" xfId="23046"/>
    <cellStyle name="40% - Accent1 17 3 3 3" xfId="23047"/>
    <cellStyle name="40% - Accent1 17 3 4" xfId="23048"/>
    <cellStyle name="40% - Accent1 17 3 4 2" xfId="23049"/>
    <cellStyle name="40% - Accent1 17 3 5" xfId="23050"/>
    <cellStyle name="40% - Accent1 17 4" xfId="23051"/>
    <cellStyle name="40% - Accent1 17 4 2" xfId="23052"/>
    <cellStyle name="40% - Accent1 17 4 2 2" xfId="23053"/>
    <cellStyle name="40% - Accent1 17 4 3" xfId="23054"/>
    <cellStyle name="40% - Accent1 17 5" xfId="23055"/>
    <cellStyle name="40% - Accent1 17 5 2" xfId="23056"/>
    <cellStyle name="40% - Accent1 17 5 2 2" xfId="23057"/>
    <cellStyle name="40% - Accent1 17 5 3" xfId="23058"/>
    <cellStyle name="40% - Accent1 17 6" xfId="23059"/>
    <cellStyle name="40% - Accent1 17 6 2" xfId="23060"/>
    <cellStyle name="40% - Accent1 17 6 2 2" xfId="23061"/>
    <cellStyle name="40% - Accent1 17 6 3" xfId="23062"/>
    <cellStyle name="40% - Accent1 17 7" xfId="23063"/>
    <cellStyle name="40% - Accent1 17 7 2" xfId="23064"/>
    <cellStyle name="40% - Accent1 17 8" xfId="23065"/>
    <cellStyle name="40% - Accent1 170" xfId="23066"/>
    <cellStyle name="40% - Accent1 171" xfId="52351"/>
    <cellStyle name="40% - Accent1 172" xfId="52370"/>
    <cellStyle name="40% - Accent1 173" xfId="52547"/>
    <cellStyle name="40% - Accent1 174" xfId="52548"/>
    <cellStyle name="40% - Accent1 18" xfId="23067"/>
    <cellStyle name="40% - Accent1 18 2" xfId="23068"/>
    <cellStyle name="40% - Accent1 18 2 2" xfId="23069"/>
    <cellStyle name="40% - Accent1 18 2 2 2" xfId="23070"/>
    <cellStyle name="40% - Accent1 18 2 2 2 2" xfId="23071"/>
    <cellStyle name="40% - Accent1 18 2 2 2 2 2" xfId="23072"/>
    <cellStyle name="40% - Accent1 18 2 2 2 3" xfId="23073"/>
    <cellStyle name="40% - Accent1 18 2 2 3" xfId="23074"/>
    <cellStyle name="40% - Accent1 18 2 2 3 2" xfId="23075"/>
    <cellStyle name="40% - Accent1 18 2 2 3 2 2" xfId="23076"/>
    <cellStyle name="40% - Accent1 18 2 2 3 3" xfId="23077"/>
    <cellStyle name="40% - Accent1 18 2 2 4" xfId="23078"/>
    <cellStyle name="40% - Accent1 18 2 2 4 2" xfId="23079"/>
    <cellStyle name="40% - Accent1 18 2 2 5" xfId="23080"/>
    <cellStyle name="40% - Accent1 18 2 3" xfId="23081"/>
    <cellStyle name="40% - Accent1 18 2 3 2" xfId="23082"/>
    <cellStyle name="40% - Accent1 18 2 3 2 2" xfId="23083"/>
    <cellStyle name="40% - Accent1 18 2 3 3" xfId="23084"/>
    <cellStyle name="40% - Accent1 18 2 4" xfId="23085"/>
    <cellStyle name="40% - Accent1 18 2 4 2" xfId="23086"/>
    <cellStyle name="40% - Accent1 18 2 4 2 2" xfId="23087"/>
    <cellStyle name="40% - Accent1 18 2 4 3" xfId="23088"/>
    <cellStyle name="40% - Accent1 18 2 5" xfId="23089"/>
    <cellStyle name="40% - Accent1 18 2 5 2" xfId="23090"/>
    <cellStyle name="40% - Accent1 18 2 5 2 2" xfId="23091"/>
    <cellStyle name="40% - Accent1 18 2 5 3" xfId="23092"/>
    <cellStyle name="40% - Accent1 18 2 6" xfId="23093"/>
    <cellStyle name="40% - Accent1 18 2 6 2" xfId="23094"/>
    <cellStyle name="40% - Accent1 18 2 7" xfId="23095"/>
    <cellStyle name="40% - Accent1 18 3" xfId="23096"/>
    <cellStyle name="40% - Accent1 18 3 2" xfId="23097"/>
    <cellStyle name="40% - Accent1 18 3 2 2" xfId="23098"/>
    <cellStyle name="40% - Accent1 18 3 2 2 2" xfId="23099"/>
    <cellStyle name="40% - Accent1 18 3 2 3" xfId="23100"/>
    <cellStyle name="40% - Accent1 18 3 3" xfId="23101"/>
    <cellStyle name="40% - Accent1 18 3 3 2" xfId="23102"/>
    <cellStyle name="40% - Accent1 18 3 3 2 2" xfId="23103"/>
    <cellStyle name="40% - Accent1 18 3 3 3" xfId="23104"/>
    <cellStyle name="40% - Accent1 18 3 4" xfId="23105"/>
    <cellStyle name="40% - Accent1 18 3 4 2" xfId="23106"/>
    <cellStyle name="40% - Accent1 18 3 5" xfId="23107"/>
    <cellStyle name="40% - Accent1 18 4" xfId="23108"/>
    <cellStyle name="40% - Accent1 18 4 2" xfId="23109"/>
    <cellStyle name="40% - Accent1 18 4 2 2" xfId="23110"/>
    <cellStyle name="40% - Accent1 18 4 3" xfId="23111"/>
    <cellStyle name="40% - Accent1 18 5" xfId="23112"/>
    <cellStyle name="40% - Accent1 18 5 2" xfId="23113"/>
    <cellStyle name="40% - Accent1 18 5 2 2" xfId="23114"/>
    <cellStyle name="40% - Accent1 18 5 3" xfId="23115"/>
    <cellStyle name="40% - Accent1 18 6" xfId="23116"/>
    <cellStyle name="40% - Accent1 18 6 2" xfId="23117"/>
    <cellStyle name="40% - Accent1 18 6 2 2" xfId="23118"/>
    <cellStyle name="40% - Accent1 18 6 3" xfId="23119"/>
    <cellStyle name="40% - Accent1 18 7" xfId="23120"/>
    <cellStyle name="40% - Accent1 18 7 2" xfId="23121"/>
    <cellStyle name="40% - Accent1 18 8" xfId="23122"/>
    <cellStyle name="40% - Accent1 19" xfId="23123"/>
    <cellStyle name="40% - Accent1 19 2" xfId="23124"/>
    <cellStyle name="40% - Accent1 19 2 2" xfId="23125"/>
    <cellStyle name="40% - Accent1 19 2 2 2" xfId="23126"/>
    <cellStyle name="40% - Accent1 19 2 2 2 2" xfId="23127"/>
    <cellStyle name="40% - Accent1 19 2 2 2 2 2" xfId="23128"/>
    <cellStyle name="40% - Accent1 19 2 2 2 3" xfId="23129"/>
    <cellStyle name="40% - Accent1 19 2 2 3" xfId="23130"/>
    <cellStyle name="40% - Accent1 19 2 2 3 2" xfId="23131"/>
    <cellStyle name="40% - Accent1 19 2 2 3 2 2" xfId="23132"/>
    <cellStyle name="40% - Accent1 19 2 2 3 3" xfId="23133"/>
    <cellStyle name="40% - Accent1 19 2 2 4" xfId="23134"/>
    <cellStyle name="40% - Accent1 19 2 2 4 2" xfId="23135"/>
    <cellStyle name="40% - Accent1 19 2 2 5" xfId="23136"/>
    <cellStyle name="40% - Accent1 19 2 3" xfId="23137"/>
    <cellStyle name="40% - Accent1 19 2 3 2" xfId="23138"/>
    <cellStyle name="40% - Accent1 19 2 3 2 2" xfId="23139"/>
    <cellStyle name="40% - Accent1 19 2 3 3" xfId="23140"/>
    <cellStyle name="40% - Accent1 19 2 4" xfId="23141"/>
    <cellStyle name="40% - Accent1 19 2 4 2" xfId="23142"/>
    <cellStyle name="40% - Accent1 19 2 4 2 2" xfId="23143"/>
    <cellStyle name="40% - Accent1 19 2 4 3" xfId="23144"/>
    <cellStyle name="40% - Accent1 19 2 5" xfId="23145"/>
    <cellStyle name="40% - Accent1 19 2 5 2" xfId="23146"/>
    <cellStyle name="40% - Accent1 19 2 6" xfId="23147"/>
    <cellStyle name="40% - Accent1 19 3" xfId="23148"/>
    <cellStyle name="40% - Accent1 19 3 2" xfId="23149"/>
    <cellStyle name="40% - Accent1 19 3 2 2" xfId="23150"/>
    <cellStyle name="40% - Accent1 19 3 2 2 2" xfId="23151"/>
    <cellStyle name="40% - Accent1 19 3 2 3" xfId="23152"/>
    <cellStyle name="40% - Accent1 19 3 3" xfId="23153"/>
    <cellStyle name="40% - Accent1 19 3 3 2" xfId="23154"/>
    <cellStyle name="40% - Accent1 19 3 3 2 2" xfId="23155"/>
    <cellStyle name="40% - Accent1 19 3 3 3" xfId="23156"/>
    <cellStyle name="40% - Accent1 19 3 4" xfId="23157"/>
    <cellStyle name="40% - Accent1 19 3 4 2" xfId="23158"/>
    <cellStyle name="40% - Accent1 19 3 5" xfId="23159"/>
    <cellStyle name="40% - Accent1 19 4" xfId="23160"/>
    <cellStyle name="40% - Accent1 19 4 2" xfId="23161"/>
    <cellStyle name="40% - Accent1 19 4 2 2" xfId="23162"/>
    <cellStyle name="40% - Accent1 19 4 3" xfId="23163"/>
    <cellStyle name="40% - Accent1 19 5" xfId="23164"/>
    <cellStyle name="40% - Accent1 19 5 2" xfId="23165"/>
    <cellStyle name="40% - Accent1 19 5 2 2" xfId="23166"/>
    <cellStyle name="40% - Accent1 19 5 3" xfId="23167"/>
    <cellStyle name="40% - Accent1 19 6" xfId="23168"/>
    <cellStyle name="40% - Accent1 19 6 2" xfId="23169"/>
    <cellStyle name="40% - Accent1 19 6 2 2" xfId="23170"/>
    <cellStyle name="40% - Accent1 19 6 3" xfId="23171"/>
    <cellStyle name="40% - Accent1 19 7" xfId="23172"/>
    <cellStyle name="40% - Accent1 19 7 2" xfId="23173"/>
    <cellStyle name="40% - Accent1 19 8" xfId="23174"/>
    <cellStyle name="40% - Accent1 2" xfId="52"/>
    <cellStyle name="40% - Accent1 2 10" xfId="23176"/>
    <cellStyle name="40% - Accent1 2 10 2" xfId="23177"/>
    <cellStyle name="40% - Accent1 2 11" xfId="23178"/>
    <cellStyle name="40% - Accent1 2 12" xfId="23175"/>
    <cellStyle name="40% - Accent1 2 2" xfId="99"/>
    <cellStyle name="40% - Accent1 2 2 10" xfId="23179"/>
    <cellStyle name="40% - Accent1 2 2 2" xfId="187"/>
    <cellStyle name="40% - Accent1 2 2 2 2" xfId="363"/>
    <cellStyle name="40% - Accent1 2 2 2 2 2" xfId="23182"/>
    <cellStyle name="40% - Accent1 2 2 2 2 2 2" xfId="23183"/>
    <cellStyle name="40% - Accent1 2 2 2 2 2 2 2" xfId="23184"/>
    <cellStyle name="40% - Accent1 2 2 2 2 2 2 2 2" xfId="23185"/>
    <cellStyle name="40% - Accent1 2 2 2 2 2 2 3" xfId="23186"/>
    <cellStyle name="40% - Accent1 2 2 2 2 2 3" xfId="23187"/>
    <cellStyle name="40% - Accent1 2 2 2 2 2 3 2" xfId="23188"/>
    <cellStyle name="40% - Accent1 2 2 2 2 2 3 2 2" xfId="23189"/>
    <cellStyle name="40% - Accent1 2 2 2 2 2 3 3" xfId="23190"/>
    <cellStyle name="40% - Accent1 2 2 2 2 2 4" xfId="23191"/>
    <cellStyle name="40% - Accent1 2 2 2 2 2 4 2" xfId="23192"/>
    <cellStyle name="40% - Accent1 2 2 2 2 2 5" xfId="23193"/>
    <cellStyle name="40% - Accent1 2 2 2 2 3" xfId="23194"/>
    <cellStyle name="40% - Accent1 2 2 2 2 3 2" xfId="23195"/>
    <cellStyle name="40% - Accent1 2 2 2 2 3 2 2" xfId="23196"/>
    <cellStyle name="40% - Accent1 2 2 2 2 3 3" xfId="23197"/>
    <cellStyle name="40% - Accent1 2 2 2 2 4" xfId="23198"/>
    <cellStyle name="40% - Accent1 2 2 2 2 4 2" xfId="23199"/>
    <cellStyle name="40% - Accent1 2 2 2 2 4 2 2" xfId="23200"/>
    <cellStyle name="40% - Accent1 2 2 2 2 4 3" xfId="23201"/>
    <cellStyle name="40% - Accent1 2 2 2 2 5" xfId="23202"/>
    <cellStyle name="40% - Accent1 2 2 2 2 5 2" xfId="23203"/>
    <cellStyle name="40% - Accent1 2 2 2 2 6" xfId="23204"/>
    <cellStyle name="40% - Accent1 2 2 2 2 7" xfId="23181"/>
    <cellStyle name="40% - Accent1 2 2 2 3" xfId="23205"/>
    <cellStyle name="40% - Accent1 2 2 2 3 2" xfId="23206"/>
    <cellStyle name="40% - Accent1 2 2 2 3 2 2" xfId="23207"/>
    <cellStyle name="40% - Accent1 2 2 2 3 2 2 2" xfId="23208"/>
    <cellStyle name="40% - Accent1 2 2 2 3 2 3" xfId="23209"/>
    <cellStyle name="40% - Accent1 2 2 2 3 3" xfId="23210"/>
    <cellStyle name="40% - Accent1 2 2 2 3 3 2" xfId="23211"/>
    <cellStyle name="40% - Accent1 2 2 2 3 3 2 2" xfId="23212"/>
    <cellStyle name="40% - Accent1 2 2 2 3 3 3" xfId="23213"/>
    <cellStyle name="40% - Accent1 2 2 2 3 4" xfId="23214"/>
    <cellStyle name="40% - Accent1 2 2 2 3 4 2" xfId="23215"/>
    <cellStyle name="40% - Accent1 2 2 2 3 5" xfId="23216"/>
    <cellStyle name="40% - Accent1 2 2 2 4" xfId="23217"/>
    <cellStyle name="40% - Accent1 2 2 2 4 2" xfId="23218"/>
    <cellStyle name="40% - Accent1 2 2 2 4 2 2" xfId="23219"/>
    <cellStyle name="40% - Accent1 2 2 2 4 3" xfId="23220"/>
    <cellStyle name="40% - Accent1 2 2 2 5" xfId="23221"/>
    <cellStyle name="40% - Accent1 2 2 2 5 2" xfId="23222"/>
    <cellStyle name="40% - Accent1 2 2 2 5 2 2" xfId="23223"/>
    <cellStyle name="40% - Accent1 2 2 2 5 3" xfId="23224"/>
    <cellStyle name="40% - Accent1 2 2 2 6" xfId="23225"/>
    <cellStyle name="40% - Accent1 2 2 2 6 2" xfId="23226"/>
    <cellStyle name="40% - Accent1 2 2 2 6 2 2" xfId="23227"/>
    <cellStyle name="40% - Accent1 2 2 2 6 3" xfId="23228"/>
    <cellStyle name="40% - Accent1 2 2 2 7" xfId="23229"/>
    <cellStyle name="40% - Accent1 2 2 2 7 2" xfId="23230"/>
    <cellStyle name="40% - Accent1 2 2 2 8" xfId="23231"/>
    <cellStyle name="40% - Accent1 2 2 2 9" xfId="23180"/>
    <cellStyle name="40% - Accent1 2 2 3" xfId="275"/>
    <cellStyle name="40% - Accent1 2 2 3 2" xfId="23233"/>
    <cellStyle name="40% - Accent1 2 2 3 2 2" xfId="23234"/>
    <cellStyle name="40% - Accent1 2 2 3 2 2 2" xfId="23235"/>
    <cellStyle name="40% - Accent1 2 2 3 2 2 2 2" xfId="23236"/>
    <cellStyle name="40% - Accent1 2 2 3 2 2 3" xfId="23237"/>
    <cellStyle name="40% - Accent1 2 2 3 2 3" xfId="23238"/>
    <cellStyle name="40% - Accent1 2 2 3 2 3 2" xfId="23239"/>
    <cellStyle name="40% - Accent1 2 2 3 2 3 2 2" xfId="23240"/>
    <cellStyle name="40% - Accent1 2 2 3 2 3 3" xfId="23241"/>
    <cellStyle name="40% - Accent1 2 2 3 2 4" xfId="23242"/>
    <cellStyle name="40% - Accent1 2 2 3 2 4 2" xfId="23243"/>
    <cellStyle name="40% - Accent1 2 2 3 2 5" xfId="23244"/>
    <cellStyle name="40% - Accent1 2 2 3 3" xfId="23245"/>
    <cellStyle name="40% - Accent1 2 2 3 3 2" xfId="23246"/>
    <cellStyle name="40% - Accent1 2 2 3 3 2 2" xfId="23247"/>
    <cellStyle name="40% - Accent1 2 2 3 3 3" xfId="23248"/>
    <cellStyle name="40% - Accent1 2 2 3 4" xfId="23249"/>
    <cellStyle name="40% - Accent1 2 2 3 4 2" xfId="23250"/>
    <cellStyle name="40% - Accent1 2 2 3 4 2 2" xfId="23251"/>
    <cellStyle name="40% - Accent1 2 2 3 4 3" xfId="23252"/>
    <cellStyle name="40% - Accent1 2 2 3 5" xfId="23253"/>
    <cellStyle name="40% - Accent1 2 2 3 5 2" xfId="23254"/>
    <cellStyle name="40% - Accent1 2 2 3 6" xfId="23255"/>
    <cellStyle name="40% - Accent1 2 2 3 7" xfId="23232"/>
    <cellStyle name="40% - Accent1 2 2 4" xfId="23256"/>
    <cellStyle name="40% - Accent1 2 2 4 2" xfId="23257"/>
    <cellStyle name="40% - Accent1 2 2 4 2 2" xfId="23258"/>
    <cellStyle name="40% - Accent1 2 2 4 2 2 2" xfId="23259"/>
    <cellStyle name="40% - Accent1 2 2 4 2 3" xfId="23260"/>
    <cellStyle name="40% - Accent1 2 2 4 3" xfId="23261"/>
    <cellStyle name="40% - Accent1 2 2 4 3 2" xfId="23262"/>
    <cellStyle name="40% - Accent1 2 2 4 3 2 2" xfId="23263"/>
    <cellStyle name="40% - Accent1 2 2 4 3 3" xfId="23264"/>
    <cellStyle name="40% - Accent1 2 2 4 4" xfId="23265"/>
    <cellStyle name="40% - Accent1 2 2 4 4 2" xfId="23266"/>
    <cellStyle name="40% - Accent1 2 2 4 5" xfId="23267"/>
    <cellStyle name="40% - Accent1 2 2 5" xfId="23268"/>
    <cellStyle name="40% - Accent1 2 2 5 2" xfId="23269"/>
    <cellStyle name="40% - Accent1 2 2 5 2 2" xfId="23270"/>
    <cellStyle name="40% - Accent1 2 2 5 3" xfId="23271"/>
    <cellStyle name="40% - Accent1 2 2 6" xfId="23272"/>
    <cellStyle name="40% - Accent1 2 2 6 2" xfId="23273"/>
    <cellStyle name="40% - Accent1 2 2 6 2 2" xfId="23274"/>
    <cellStyle name="40% - Accent1 2 2 6 3" xfId="23275"/>
    <cellStyle name="40% - Accent1 2 2 7" xfId="23276"/>
    <cellStyle name="40% - Accent1 2 2 7 2" xfId="23277"/>
    <cellStyle name="40% - Accent1 2 2 7 2 2" xfId="23278"/>
    <cellStyle name="40% - Accent1 2 2 7 3" xfId="23279"/>
    <cellStyle name="40% - Accent1 2 2 8" xfId="23280"/>
    <cellStyle name="40% - Accent1 2 2 8 2" xfId="23281"/>
    <cellStyle name="40% - Accent1 2 2 9" xfId="23282"/>
    <cellStyle name="40% - Accent1 2 3" xfId="143"/>
    <cellStyle name="40% - Accent1 2 3 2" xfId="319"/>
    <cellStyle name="40% - Accent1 2 3 2 2" xfId="23285"/>
    <cellStyle name="40% - Accent1 2 3 2 2 2" xfId="23286"/>
    <cellStyle name="40% - Accent1 2 3 2 2 2 2" xfId="23287"/>
    <cellStyle name="40% - Accent1 2 3 2 2 2 2 2" xfId="23288"/>
    <cellStyle name="40% - Accent1 2 3 2 2 2 3" xfId="23289"/>
    <cellStyle name="40% - Accent1 2 3 2 2 3" xfId="23290"/>
    <cellStyle name="40% - Accent1 2 3 2 2 3 2" xfId="23291"/>
    <cellStyle name="40% - Accent1 2 3 2 2 3 2 2" xfId="23292"/>
    <cellStyle name="40% - Accent1 2 3 2 2 3 3" xfId="23293"/>
    <cellStyle name="40% - Accent1 2 3 2 2 4" xfId="23294"/>
    <cellStyle name="40% - Accent1 2 3 2 2 4 2" xfId="23295"/>
    <cellStyle name="40% - Accent1 2 3 2 2 5" xfId="23296"/>
    <cellStyle name="40% - Accent1 2 3 2 3" xfId="23297"/>
    <cellStyle name="40% - Accent1 2 3 2 3 2" xfId="23298"/>
    <cellStyle name="40% - Accent1 2 3 2 3 2 2" xfId="23299"/>
    <cellStyle name="40% - Accent1 2 3 2 3 3" xfId="23300"/>
    <cellStyle name="40% - Accent1 2 3 2 4" xfId="23301"/>
    <cellStyle name="40% - Accent1 2 3 2 4 2" xfId="23302"/>
    <cellStyle name="40% - Accent1 2 3 2 4 2 2" xfId="23303"/>
    <cellStyle name="40% - Accent1 2 3 2 4 3" xfId="23304"/>
    <cellStyle name="40% - Accent1 2 3 2 5" xfId="23305"/>
    <cellStyle name="40% - Accent1 2 3 2 5 2" xfId="23306"/>
    <cellStyle name="40% - Accent1 2 3 2 6" xfId="23307"/>
    <cellStyle name="40% - Accent1 2 3 2 7" xfId="23284"/>
    <cellStyle name="40% - Accent1 2 3 3" xfId="23308"/>
    <cellStyle name="40% - Accent1 2 3 3 2" xfId="23309"/>
    <cellStyle name="40% - Accent1 2 3 3 2 2" xfId="23310"/>
    <cellStyle name="40% - Accent1 2 3 3 2 2 2" xfId="23311"/>
    <cellStyle name="40% - Accent1 2 3 3 2 3" xfId="23312"/>
    <cellStyle name="40% - Accent1 2 3 3 3" xfId="23313"/>
    <cellStyle name="40% - Accent1 2 3 3 3 2" xfId="23314"/>
    <cellStyle name="40% - Accent1 2 3 3 3 2 2" xfId="23315"/>
    <cellStyle name="40% - Accent1 2 3 3 3 3" xfId="23316"/>
    <cellStyle name="40% - Accent1 2 3 3 4" xfId="23317"/>
    <cellStyle name="40% - Accent1 2 3 3 4 2" xfId="23318"/>
    <cellStyle name="40% - Accent1 2 3 3 5" xfId="23319"/>
    <cellStyle name="40% - Accent1 2 3 4" xfId="23320"/>
    <cellStyle name="40% - Accent1 2 3 4 2" xfId="23321"/>
    <cellStyle name="40% - Accent1 2 3 4 2 2" xfId="23322"/>
    <cellStyle name="40% - Accent1 2 3 4 3" xfId="23323"/>
    <cellStyle name="40% - Accent1 2 3 5" xfId="23324"/>
    <cellStyle name="40% - Accent1 2 3 5 2" xfId="23325"/>
    <cellStyle name="40% - Accent1 2 3 5 2 2" xfId="23326"/>
    <cellStyle name="40% - Accent1 2 3 5 3" xfId="23327"/>
    <cellStyle name="40% - Accent1 2 3 6" xfId="23328"/>
    <cellStyle name="40% - Accent1 2 3 6 2" xfId="23329"/>
    <cellStyle name="40% - Accent1 2 3 6 2 2" xfId="23330"/>
    <cellStyle name="40% - Accent1 2 3 6 3" xfId="23331"/>
    <cellStyle name="40% - Accent1 2 3 7" xfId="23332"/>
    <cellStyle name="40% - Accent1 2 3 7 2" xfId="23333"/>
    <cellStyle name="40% - Accent1 2 3 8" xfId="23334"/>
    <cellStyle name="40% - Accent1 2 3 9" xfId="23283"/>
    <cellStyle name="40% - Accent1 2 4" xfId="231"/>
    <cellStyle name="40% - Accent1 2 4 2" xfId="23336"/>
    <cellStyle name="40% - Accent1 2 4 2 2" xfId="23337"/>
    <cellStyle name="40% - Accent1 2 4 2 2 2" xfId="23338"/>
    <cellStyle name="40% - Accent1 2 4 2 2 2 2" xfId="23339"/>
    <cellStyle name="40% - Accent1 2 4 2 2 3" xfId="23340"/>
    <cellStyle name="40% - Accent1 2 4 2 3" xfId="23341"/>
    <cellStyle name="40% - Accent1 2 4 2 3 2" xfId="23342"/>
    <cellStyle name="40% - Accent1 2 4 2 3 2 2" xfId="23343"/>
    <cellStyle name="40% - Accent1 2 4 2 3 3" xfId="23344"/>
    <cellStyle name="40% - Accent1 2 4 2 4" xfId="23345"/>
    <cellStyle name="40% - Accent1 2 4 2 4 2" xfId="23346"/>
    <cellStyle name="40% - Accent1 2 4 2 5" xfId="23347"/>
    <cellStyle name="40% - Accent1 2 4 3" xfId="23348"/>
    <cellStyle name="40% - Accent1 2 4 3 2" xfId="23349"/>
    <cellStyle name="40% - Accent1 2 4 3 2 2" xfId="23350"/>
    <cellStyle name="40% - Accent1 2 4 3 3" xfId="23351"/>
    <cellStyle name="40% - Accent1 2 4 4" xfId="23352"/>
    <cellStyle name="40% - Accent1 2 4 4 2" xfId="23353"/>
    <cellStyle name="40% - Accent1 2 4 4 2 2" xfId="23354"/>
    <cellStyle name="40% - Accent1 2 4 4 3" xfId="23355"/>
    <cellStyle name="40% - Accent1 2 4 5" xfId="23356"/>
    <cellStyle name="40% - Accent1 2 4 5 2" xfId="23357"/>
    <cellStyle name="40% - Accent1 2 4 6" xfId="23358"/>
    <cellStyle name="40% - Accent1 2 4 7" xfId="23335"/>
    <cellStyle name="40% - Accent1 2 5" xfId="23359"/>
    <cellStyle name="40% - Accent1 2 5 2" xfId="23360"/>
    <cellStyle name="40% - Accent1 2 5 2 2" xfId="23361"/>
    <cellStyle name="40% - Accent1 2 5 2 2 2" xfId="23362"/>
    <cellStyle name="40% - Accent1 2 5 2 3" xfId="23363"/>
    <cellStyle name="40% - Accent1 2 5 3" xfId="23364"/>
    <cellStyle name="40% - Accent1 2 5 3 2" xfId="23365"/>
    <cellStyle name="40% - Accent1 2 5 3 2 2" xfId="23366"/>
    <cellStyle name="40% - Accent1 2 5 3 3" xfId="23367"/>
    <cellStyle name="40% - Accent1 2 5 4" xfId="23368"/>
    <cellStyle name="40% - Accent1 2 5 4 2" xfId="23369"/>
    <cellStyle name="40% - Accent1 2 5 5" xfId="23370"/>
    <cellStyle name="40% - Accent1 2 6" xfId="23371"/>
    <cellStyle name="40% - Accent1 2 6 2" xfId="23372"/>
    <cellStyle name="40% - Accent1 2 6 2 2" xfId="23373"/>
    <cellStyle name="40% - Accent1 2 6 3" xfId="23374"/>
    <cellStyle name="40% - Accent1 2 7" xfId="23375"/>
    <cellStyle name="40% - Accent1 2 7 2" xfId="23376"/>
    <cellStyle name="40% - Accent1 2 7 2 2" xfId="23377"/>
    <cellStyle name="40% - Accent1 2 7 3" xfId="23378"/>
    <cellStyle name="40% - Accent1 2 8" xfId="23379"/>
    <cellStyle name="40% - Accent1 2 8 2" xfId="23380"/>
    <cellStyle name="40% - Accent1 2 8 2 2" xfId="23381"/>
    <cellStyle name="40% - Accent1 2 8 3" xfId="23382"/>
    <cellStyle name="40% - Accent1 2 9" xfId="23383"/>
    <cellStyle name="40% - Accent1 2 9 2" xfId="23384"/>
    <cellStyle name="40% - Accent1 20" xfId="23385"/>
    <cellStyle name="40% - Accent1 20 2" xfId="23386"/>
    <cellStyle name="40% - Accent1 20 2 2" xfId="23387"/>
    <cellStyle name="40% - Accent1 20 2 2 2" xfId="23388"/>
    <cellStyle name="40% - Accent1 20 2 2 2 2" xfId="23389"/>
    <cellStyle name="40% - Accent1 20 2 2 2 2 2" xfId="23390"/>
    <cellStyle name="40% - Accent1 20 2 2 2 3" xfId="23391"/>
    <cellStyle name="40% - Accent1 20 2 2 3" xfId="23392"/>
    <cellStyle name="40% - Accent1 20 2 2 3 2" xfId="23393"/>
    <cellStyle name="40% - Accent1 20 2 2 3 2 2" xfId="23394"/>
    <cellStyle name="40% - Accent1 20 2 2 3 3" xfId="23395"/>
    <cellStyle name="40% - Accent1 20 2 2 4" xfId="23396"/>
    <cellStyle name="40% - Accent1 20 2 2 4 2" xfId="23397"/>
    <cellStyle name="40% - Accent1 20 2 2 5" xfId="23398"/>
    <cellStyle name="40% - Accent1 20 2 3" xfId="23399"/>
    <cellStyle name="40% - Accent1 20 2 3 2" xfId="23400"/>
    <cellStyle name="40% - Accent1 20 2 3 2 2" xfId="23401"/>
    <cellStyle name="40% - Accent1 20 2 3 3" xfId="23402"/>
    <cellStyle name="40% - Accent1 20 2 4" xfId="23403"/>
    <cellStyle name="40% - Accent1 20 2 4 2" xfId="23404"/>
    <cellStyle name="40% - Accent1 20 2 4 2 2" xfId="23405"/>
    <cellStyle name="40% - Accent1 20 2 4 3" xfId="23406"/>
    <cellStyle name="40% - Accent1 20 2 5" xfId="23407"/>
    <cellStyle name="40% - Accent1 20 2 5 2" xfId="23408"/>
    <cellStyle name="40% - Accent1 20 2 6" xfId="23409"/>
    <cellStyle name="40% - Accent1 20 3" xfId="23410"/>
    <cellStyle name="40% - Accent1 20 3 2" xfId="23411"/>
    <cellStyle name="40% - Accent1 20 3 2 2" xfId="23412"/>
    <cellStyle name="40% - Accent1 20 3 2 2 2" xfId="23413"/>
    <cellStyle name="40% - Accent1 20 3 2 3" xfId="23414"/>
    <cellStyle name="40% - Accent1 20 3 3" xfId="23415"/>
    <cellStyle name="40% - Accent1 20 3 3 2" xfId="23416"/>
    <cellStyle name="40% - Accent1 20 3 3 2 2" xfId="23417"/>
    <cellStyle name="40% - Accent1 20 3 3 3" xfId="23418"/>
    <cellStyle name="40% - Accent1 20 3 4" xfId="23419"/>
    <cellStyle name="40% - Accent1 20 3 4 2" xfId="23420"/>
    <cellStyle name="40% - Accent1 20 3 5" xfId="23421"/>
    <cellStyle name="40% - Accent1 20 4" xfId="23422"/>
    <cellStyle name="40% - Accent1 20 4 2" xfId="23423"/>
    <cellStyle name="40% - Accent1 20 4 2 2" xfId="23424"/>
    <cellStyle name="40% - Accent1 20 4 3" xfId="23425"/>
    <cellStyle name="40% - Accent1 20 5" xfId="23426"/>
    <cellStyle name="40% - Accent1 20 5 2" xfId="23427"/>
    <cellStyle name="40% - Accent1 20 5 2 2" xfId="23428"/>
    <cellStyle name="40% - Accent1 20 5 3" xfId="23429"/>
    <cellStyle name="40% - Accent1 20 6" xfId="23430"/>
    <cellStyle name="40% - Accent1 20 6 2" xfId="23431"/>
    <cellStyle name="40% - Accent1 20 7" xfId="23432"/>
    <cellStyle name="40% - Accent1 21" xfId="23433"/>
    <cellStyle name="40% - Accent1 21 2" xfId="23434"/>
    <cellStyle name="40% - Accent1 21 2 2" xfId="23435"/>
    <cellStyle name="40% - Accent1 21 2 2 2" xfId="23436"/>
    <cellStyle name="40% - Accent1 21 2 2 2 2" xfId="23437"/>
    <cellStyle name="40% - Accent1 21 2 2 2 2 2" xfId="23438"/>
    <cellStyle name="40% - Accent1 21 2 2 2 3" xfId="23439"/>
    <cellStyle name="40% - Accent1 21 2 2 3" xfId="23440"/>
    <cellStyle name="40% - Accent1 21 2 2 3 2" xfId="23441"/>
    <cellStyle name="40% - Accent1 21 2 2 3 2 2" xfId="23442"/>
    <cellStyle name="40% - Accent1 21 2 2 3 3" xfId="23443"/>
    <cellStyle name="40% - Accent1 21 2 2 4" xfId="23444"/>
    <cellStyle name="40% - Accent1 21 2 2 4 2" xfId="23445"/>
    <cellStyle name="40% - Accent1 21 2 2 5" xfId="23446"/>
    <cellStyle name="40% - Accent1 21 2 3" xfId="23447"/>
    <cellStyle name="40% - Accent1 21 2 3 2" xfId="23448"/>
    <cellStyle name="40% - Accent1 21 2 3 2 2" xfId="23449"/>
    <cellStyle name="40% - Accent1 21 2 3 3" xfId="23450"/>
    <cellStyle name="40% - Accent1 21 2 4" xfId="23451"/>
    <cellStyle name="40% - Accent1 21 2 4 2" xfId="23452"/>
    <cellStyle name="40% - Accent1 21 2 4 2 2" xfId="23453"/>
    <cellStyle name="40% - Accent1 21 2 4 3" xfId="23454"/>
    <cellStyle name="40% - Accent1 21 2 5" xfId="23455"/>
    <cellStyle name="40% - Accent1 21 2 5 2" xfId="23456"/>
    <cellStyle name="40% - Accent1 21 2 6" xfId="23457"/>
    <cellStyle name="40% - Accent1 21 3" xfId="23458"/>
    <cellStyle name="40% - Accent1 21 3 2" xfId="23459"/>
    <cellStyle name="40% - Accent1 21 3 2 2" xfId="23460"/>
    <cellStyle name="40% - Accent1 21 3 2 2 2" xfId="23461"/>
    <cellStyle name="40% - Accent1 21 3 2 3" xfId="23462"/>
    <cellStyle name="40% - Accent1 21 3 3" xfId="23463"/>
    <cellStyle name="40% - Accent1 21 3 3 2" xfId="23464"/>
    <cellStyle name="40% - Accent1 21 3 3 2 2" xfId="23465"/>
    <cellStyle name="40% - Accent1 21 3 3 3" xfId="23466"/>
    <cellStyle name="40% - Accent1 21 3 4" xfId="23467"/>
    <cellStyle name="40% - Accent1 21 3 4 2" xfId="23468"/>
    <cellStyle name="40% - Accent1 21 3 5" xfId="23469"/>
    <cellStyle name="40% - Accent1 21 4" xfId="23470"/>
    <cellStyle name="40% - Accent1 21 4 2" xfId="23471"/>
    <cellStyle name="40% - Accent1 21 4 2 2" xfId="23472"/>
    <cellStyle name="40% - Accent1 21 4 3" xfId="23473"/>
    <cellStyle name="40% - Accent1 21 5" xfId="23474"/>
    <cellStyle name="40% - Accent1 21 5 2" xfId="23475"/>
    <cellStyle name="40% - Accent1 21 5 2 2" xfId="23476"/>
    <cellStyle name="40% - Accent1 21 5 3" xfId="23477"/>
    <cellStyle name="40% - Accent1 21 6" xfId="23478"/>
    <cellStyle name="40% - Accent1 21 6 2" xfId="23479"/>
    <cellStyle name="40% - Accent1 21 7" xfId="23480"/>
    <cellStyle name="40% - Accent1 22" xfId="23481"/>
    <cellStyle name="40% - Accent1 22 2" xfId="23482"/>
    <cellStyle name="40% - Accent1 22 2 2" xfId="23483"/>
    <cellStyle name="40% - Accent1 22 2 2 2" xfId="23484"/>
    <cellStyle name="40% - Accent1 22 2 2 2 2" xfId="23485"/>
    <cellStyle name="40% - Accent1 22 2 2 2 2 2" xfId="23486"/>
    <cellStyle name="40% - Accent1 22 2 2 2 3" xfId="23487"/>
    <cellStyle name="40% - Accent1 22 2 2 3" xfId="23488"/>
    <cellStyle name="40% - Accent1 22 2 2 3 2" xfId="23489"/>
    <cellStyle name="40% - Accent1 22 2 2 3 2 2" xfId="23490"/>
    <cellStyle name="40% - Accent1 22 2 2 3 3" xfId="23491"/>
    <cellStyle name="40% - Accent1 22 2 2 4" xfId="23492"/>
    <cellStyle name="40% - Accent1 22 2 2 4 2" xfId="23493"/>
    <cellStyle name="40% - Accent1 22 2 2 5" xfId="23494"/>
    <cellStyle name="40% - Accent1 22 2 3" xfId="23495"/>
    <cellStyle name="40% - Accent1 22 2 3 2" xfId="23496"/>
    <cellStyle name="40% - Accent1 22 2 3 2 2" xfId="23497"/>
    <cellStyle name="40% - Accent1 22 2 3 3" xfId="23498"/>
    <cellStyle name="40% - Accent1 22 2 4" xfId="23499"/>
    <cellStyle name="40% - Accent1 22 2 4 2" xfId="23500"/>
    <cellStyle name="40% - Accent1 22 2 4 2 2" xfId="23501"/>
    <cellStyle name="40% - Accent1 22 2 4 3" xfId="23502"/>
    <cellStyle name="40% - Accent1 22 2 5" xfId="23503"/>
    <cellStyle name="40% - Accent1 22 2 5 2" xfId="23504"/>
    <cellStyle name="40% - Accent1 22 2 6" xfId="23505"/>
    <cellStyle name="40% - Accent1 22 3" xfId="23506"/>
    <cellStyle name="40% - Accent1 22 3 2" xfId="23507"/>
    <cellStyle name="40% - Accent1 22 3 2 2" xfId="23508"/>
    <cellStyle name="40% - Accent1 22 3 2 2 2" xfId="23509"/>
    <cellStyle name="40% - Accent1 22 3 2 3" xfId="23510"/>
    <cellStyle name="40% - Accent1 22 3 3" xfId="23511"/>
    <cellStyle name="40% - Accent1 22 3 3 2" xfId="23512"/>
    <cellStyle name="40% - Accent1 22 3 3 2 2" xfId="23513"/>
    <cellStyle name="40% - Accent1 22 3 3 3" xfId="23514"/>
    <cellStyle name="40% - Accent1 22 3 4" xfId="23515"/>
    <cellStyle name="40% - Accent1 22 3 4 2" xfId="23516"/>
    <cellStyle name="40% - Accent1 22 3 5" xfId="23517"/>
    <cellStyle name="40% - Accent1 22 4" xfId="23518"/>
    <cellStyle name="40% - Accent1 22 4 2" xfId="23519"/>
    <cellStyle name="40% - Accent1 22 4 2 2" xfId="23520"/>
    <cellStyle name="40% - Accent1 22 4 3" xfId="23521"/>
    <cellStyle name="40% - Accent1 22 5" xfId="23522"/>
    <cellStyle name="40% - Accent1 22 5 2" xfId="23523"/>
    <cellStyle name="40% - Accent1 22 5 2 2" xfId="23524"/>
    <cellStyle name="40% - Accent1 22 5 3" xfId="23525"/>
    <cellStyle name="40% - Accent1 22 6" xfId="23526"/>
    <cellStyle name="40% - Accent1 22 6 2" xfId="23527"/>
    <cellStyle name="40% - Accent1 22 7" xfId="23528"/>
    <cellStyle name="40% - Accent1 23" xfId="23529"/>
    <cellStyle name="40% - Accent1 23 2" xfId="23530"/>
    <cellStyle name="40% - Accent1 23 2 2" xfId="23531"/>
    <cellStyle name="40% - Accent1 23 2 2 2" xfId="23532"/>
    <cellStyle name="40% - Accent1 23 2 2 2 2" xfId="23533"/>
    <cellStyle name="40% - Accent1 23 2 2 3" xfId="23534"/>
    <cellStyle name="40% - Accent1 23 2 3" xfId="23535"/>
    <cellStyle name="40% - Accent1 23 2 3 2" xfId="23536"/>
    <cellStyle name="40% - Accent1 23 2 3 2 2" xfId="23537"/>
    <cellStyle name="40% - Accent1 23 2 3 3" xfId="23538"/>
    <cellStyle name="40% - Accent1 23 2 4" xfId="23539"/>
    <cellStyle name="40% - Accent1 23 2 4 2" xfId="23540"/>
    <cellStyle name="40% - Accent1 23 2 5" xfId="23541"/>
    <cellStyle name="40% - Accent1 23 3" xfId="23542"/>
    <cellStyle name="40% - Accent1 23 3 2" xfId="23543"/>
    <cellStyle name="40% - Accent1 23 3 2 2" xfId="23544"/>
    <cellStyle name="40% - Accent1 23 3 3" xfId="23545"/>
    <cellStyle name="40% - Accent1 23 4" xfId="23546"/>
    <cellStyle name="40% - Accent1 23 4 2" xfId="23547"/>
    <cellStyle name="40% - Accent1 23 4 2 2" xfId="23548"/>
    <cellStyle name="40% - Accent1 23 4 3" xfId="23549"/>
    <cellStyle name="40% - Accent1 23 5" xfId="23550"/>
    <cellStyle name="40% - Accent1 23 5 2" xfId="23551"/>
    <cellStyle name="40% - Accent1 23 6" xfId="23552"/>
    <cellStyle name="40% - Accent1 24" xfId="23553"/>
    <cellStyle name="40% - Accent1 24 2" xfId="23554"/>
    <cellStyle name="40% - Accent1 24 2 2" xfId="23555"/>
    <cellStyle name="40% - Accent1 24 2 2 2" xfId="23556"/>
    <cellStyle name="40% - Accent1 24 2 3" xfId="23557"/>
    <cellStyle name="40% - Accent1 24 3" xfId="23558"/>
    <cellStyle name="40% - Accent1 24 3 2" xfId="23559"/>
    <cellStyle name="40% - Accent1 24 3 2 2" xfId="23560"/>
    <cellStyle name="40% - Accent1 24 3 3" xfId="23561"/>
    <cellStyle name="40% - Accent1 24 4" xfId="23562"/>
    <cellStyle name="40% - Accent1 24 4 2" xfId="23563"/>
    <cellStyle name="40% - Accent1 24 5" xfId="23564"/>
    <cellStyle name="40% - Accent1 25" xfId="23565"/>
    <cellStyle name="40% - Accent1 25 2" xfId="23566"/>
    <cellStyle name="40% - Accent1 25 2 2" xfId="23567"/>
    <cellStyle name="40% - Accent1 25 2 3" xfId="23568"/>
    <cellStyle name="40% - Accent1 25 3" xfId="23569"/>
    <cellStyle name="40% - Accent1 25 3 2" xfId="23570"/>
    <cellStyle name="40% - Accent1 25 4" xfId="23571"/>
    <cellStyle name="40% - Accent1 25 5" xfId="23572"/>
    <cellStyle name="40% - Accent1 26" xfId="23573"/>
    <cellStyle name="40% - Accent1 26 2" xfId="23574"/>
    <cellStyle name="40% - Accent1 26 2 2" xfId="23575"/>
    <cellStyle name="40% - Accent1 26 2 3" xfId="23576"/>
    <cellStyle name="40% - Accent1 26 3" xfId="23577"/>
    <cellStyle name="40% - Accent1 26 3 2" xfId="23578"/>
    <cellStyle name="40% - Accent1 26 4" xfId="23579"/>
    <cellStyle name="40% - Accent1 26 5" xfId="23580"/>
    <cellStyle name="40% - Accent1 27" xfId="23581"/>
    <cellStyle name="40% - Accent1 27 2" xfId="23582"/>
    <cellStyle name="40% - Accent1 27 2 2" xfId="23583"/>
    <cellStyle name="40% - Accent1 27 2 3" xfId="23584"/>
    <cellStyle name="40% - Accent1 27 3" xfId="23585"/>
    <cellStyle name="40% - Accent1 27 3 2" xfId="23586"/>
    <cellStyle name="40% - Accent1 27 4" xfId="23587"/>
    <cellStyle name="40% - Accent1 27 5" xfId="23588"/>
    <cellStyle name="40% - Accent1 28" xfId="23589"/>
    <cellStyle name="40% - Accent1 28 2" xfId="23590"/>
    <cellStyle name="40% - Accent1 28 2 2" xfId="23591"/>
    <cellStyle name="40% - Accent1 28 3" xfId="23592"/>
    <cellStyle name="40% - Accent1 28 3 2" xfId="23593"/>
    <cellStyle name="40% - Accent1 28 4" xfId="23594"/>
    <cellStyle name="40% - Accent1 28 5" xfId="23595"/>
    <cellStyle name="40% - Accent1 29" xfId="23596"/>
    <cellStyle name="40% - Accent1 29 2" xfId="23597"/>
    <cellStyle name="40% - Accent1 29 2 2" xfId="23598"/>
    <cellStyle name="40% - Accent1 29 3" xfId="23599"/>
    <cellStyle name="40% - Accent1 29 3 2" xfId="23600"/>
    <cellStyle name="40% - Accent1 29 4" xfId="23601"/>
    <cellStyle name="40% - Accent1 29 5" xfId="23602"/>
    <cellStyle name="40% - Accent1 3" xfId="73"/>
    <cellStyle name="40% - Accent1 3 10" xfId="23604"/>
    <cellStyle name="40% - Accent1 3 10 2" xfId="23605"/>
    <cellStyle name="40% - Accent1 3 11" xfId="23606"/>
    <cellStyle name="40% - Accent1 3 12" xfId="23603"/>
    <cellStyle name="40% - Accent1 3 2" xfId="119"/>
    <cellStyle name="40% - Accent1 3 2 10" xfId="23607"/>
    <cellStyle name="40% - Accent1 3 2 2" xfId="207"/>
    <cellStyle name="40% - Accent1 3 2 2 2" xfId="383"/>
    <cellStyle name="40% - Accent1 3 2 2 2 2" xfId="23610"/>
    <cellStyle name="40% - Accent1 3 2 2 2 2 2" xfId="23611"/>
    <cellStyle name="40% - Accent1 3 2 2 2 2 2 2" xfId="23612"/>
    <cellStyle name="40% - Accent1 3 2 2 2 2 2 2 2" xfId="23613"/>
    <cellStyle name="40% - Accent1 3 2 2 2 2 2 3" xfId="23614"/>
    <cellStyle name="40% - Accent1 3 2 2 2 2 3" xfId="23615"/>
    <cellStyle name="40% - Accent1 3 2 2 2 2 3 2" xfId="23616"/>
    <cellStyle name="40% - Accent1 3 2 2 2 2 3 2 2" xfId="23617"/>
    <cellStyle name="40% - Accent1 3 2 2 2 2 3 3" xfId="23618"/>
    <cellStyle name="40% - Accent1 3 2 2 2 2 4" xfId="23619"/>
    <cellStyle name="40% - Accent1 3 2 2 2 2 4 2" xfId="23620"/>
    <cellStyle name="40% - Accent1 3 2 2 2 2 5" xfId="23621"/>
    <cellStyle name="40% - Accent1 3 2 2 2 3" xfId="23622"/>
    <cellStyle name="40% - Accent1 3 2 2 2 3 2" xfId="23623"/>
    <cellStyle name="40% - Accent1 3 2 2 2 3 2 2" xfId="23624"/>
    <cellStyle name="40% - Accent1 3 2 2 2 3 3" xfId="23625"/>
    <cellStyle name="40% - Accent1 3 2 2 2 4" xfId="23626"/>
    <cellStyle name="40% - Accent1 3 2 2 2 4 2" xfId="23627"/>
    <cellStyle name="40% - Accent1 3 2 2 2 4 2 2" xfId="23628"/>
    <cellStyle name="40% - Accent1 3 2 2 2 4 3" xfId="23629"/>
    <cellStyle name="40% - Accent1 3 2 2 2 5" xfId="23630"/>
    <cellStyle name="40% - Accent1 3 2 2 2 5 2" xfId="23631"/>
    <cellStyle name="40% - Accent1 3 2 2 2 6" xfId="23632"/>
    <cellStyle name="40% - Accent1 3 2 2 2 7" xfId="23609"/>
    <cellStyle name="40% - Accent1 3 2 2 3" xfId="23633"/>
    <cellStyle name="40% - Accent1 3 2 2 3 2" xfId="23634"/>
    <cellStyle name="40% - Accent1 3 2 2 3 2 2" xfId="23635"/>
    <cellStyle name="40% - Accent1 3 2 2 3 2 2 2" xfId="23636"/>
    <cellStyle name="40% - Accent1 3 2 2 3 2 3" xfId="23637"/>
    <cellStyle name="40% - Accent1 3 2 2 3 3" xfId="23638"/>
    <cellStyle name="40% - Accent1 3 2 2 3 3 2" xfId="23639"/>
    <cellStyle name="40% - Accent1 3 2 2 3 3 2 2" xfId="23640"/>
    <cellStyle name="40% - Accent1 3 2 2 3 3 3" xfId="23641"/>
    <cellStyle name="40% - Accent1 3 2 2 3 4" xfId="23642"/>
    <cellStyle name="40% - Accent1 3 2 2 3 4 2" xfId="23643"/>
    <cellStyle name="40% - Accent1 3 2 2 3 5" xfId="23644"/>
    <cellStyle name="40% - Accent1 3 2 2 4" xfId="23645"/>
    <cellStyle name="40% - Accent1 3 2 2 4 2" xfId="23646"/>
    <cellStyle name="40% - Accent1 3 2 2 4 2 2" xfId="23647"/>
    <cellStyle name="40% - Accent1 3 2 2 4 3" xfId="23648"/>
    <cellStyle name="40% - Accent1 3 2 2 5" xfId="23649"/>
    <cellStyle name="40% - Accent1 3 2 2 5 2" xfId="23650"/>
    <cellStyle name="40% - Accent1 3 2 2 5 2 2" xfId="23651"/>
    <cellStyle name="40% - Accent1 3 2 2 5 3" xfId="23652"/>
    <cellStyle name="40% - Accent1 3 2 2 6" xfId="23653"/>
    <cellStyle name="40% - Accent1 3 2 2 6 2" xfId="23654"/>
    <cellStyle name="40% - Accent1 3 2 2 6 2 2" xfId="23655"/>
    <cellStyle name="40% - Accent1 3 2 2 6 3" xfId="23656"/>
    <cellStyle name="40% - Accent1 3 2 2 7" xfId="23657"/>
    <cellStyle name="40% - Accent1 3 2 2 7 2" xfId="23658"/>
    <cellStyle name="40% - Accent1 3 2 2 8" xfId="23659"/>
    <cellStyle name="40% - Accent1 3 2 2 9" xfId="23608"/>
    <cellStyle name="40% - Accent1 3 2 3" xfId="295"/>
    <cellStyle name="40% - Accent1 3 2 3 2" xfId="23661"/>
    <cellStyle name="40% - Accent1 3 2 3 2 2" xfId="23662"/>
    <cellStyle name="40% - Accent1 3 2 3 2 2 2" xfId="23663"/>
    <cellStyle name="40% - Accent1 3 2 3 2 2 2 2" xfId="23664"/>
    <cellStyle name="40% - Accent1 3 2 3 2 2 3" xfId="23665"/>
    <cellStyle name="40% - Accent1 3 2 3 2 3" xfId="23666"/>
    <cellStyle name="40% - Accent1 3 2 3 2 3 2" xfId="23667"/>
    <cellStyle name="40% - Accent1 3 2 3 2 3 2 2" xfId="23668"/>
    <cellStyle name="40% - Accent1 3 2 3 2 3 3" xfId="23669"/>
    <cellStyle name="40% - Accent1 3 2 3 2 4" xfId="23670"/>
    <cellStyle name="40% - Accent1 3 2 3 2 4 2" xfId="23671"/>
    <cellStyle name="40% - Accent1 3 2 3 2 5" xfId="23672"/>
    <cellStyle name="40% - Accent1 3 2 3 3" xfId="23673"/>
    <cellStyle name="40% - Accent1 3 2 3 3 2" xfId="23674"/>
    <cellStyle name="40% - Accent1 3 2 3 3 2 2" xfId="23675"/>
    <cellStyle name="40% - Accent1 3 2 3 3 3" xfId="23676"/>
    <cellStyle name="40% - Accent1 3 2 3 4" xfId="23677"/>
    <cellStyle name="40% - Accent1 3 2 3 4 2" xfId="23678"/>
    <cellStyle name="40% - Accent1 3 2 3 4 2 2" xfId="23679"/>
    <cellStyle name="40% - Accent1 3 2 3 4 3" xfId="23680"/>
    <cellStyle name="40% - Accent1 3 2 3 5" xfId="23681"/>
    <cellStyle name="40% - Accent1 3 2 3 5 2" xfId="23682"/>
    <cellStyle name="40% - Accent1 3 2 3 6" xfId="23683"/>
    <cellStyle name="40% - Accent1 3 2 3 7" xfId="23660"/>
    <cellStyle name="40% - Accent1 3 2 4" xfId="23684"/>
    <cellStyle name="40% - Accent1 3 2 4 2" xfId="23685"/>
    <cellStyle name="40% - Accent1 3 2 4 2 2" xfId="23686"/>
    <cellStyle name="40% - Accent1 3 2 4 2 2 2" xfId="23687"/>
    <cellStyle name="40% - Accent1 3 2 4 2 3" xfId="23688"/>
    <cellStyle name="40% - Accent1 3 2 4 3" xfId="23689"/>
    <cellStyle name="40% - Accent1 3 2 4 3 2" xfId="23690"/>
    <cellStyle name="40% - Accent1 3 2 4 3 2 2" xfId="23691"/>
    <cellStyle name="40% - Accent1 3 2 4 3 3" xfId="23692"/>
    <cellStyle name="40% - Accent1 3 2 4 4" xfId="23693"/>
    <cellStyle name="40% - Accent1 3 2 4 4 2" xfId="23694"/>
    <cellStyle name="40% - Accent1 3 2 4 5" xfId="23695"/>
    <cellStyle name="40% - Accent1 3 2 5" xfId="23696"/>
    <cellStyle name="40% - Accent1 3 2 5 2" xfId="23697"/>
    <cellStyle name="40% - Accent1 3 2 5 2 2" xfId="23698"/>
    <cellStyle name="40% - Accent1 3 2 5 3" xfId="23699"/>
    <cellStyle name="40% - Accent1 3 2 6" xfId="23700"/>
    <cellStyle name="40% - Accent1 3 2 6 2" xfId="23701"/>
    <cellStyle name="40% - Accent1 3 2 6 2 2" xfId="23702"/>
    <cellStyle name="40% - Accent1 3 2 6 3" xfId="23703"/>
    <cellStyle name="40% - Accent1 3 2 7" xfId="23704"/>
    <cellStyle name="40% - Accent1 3 2 7 2" xfId="23705"/>
    <cellStyle name="40% - Accent1 3 2 7 2 2" xfId="23706"/>
    <cellStyle name="40% - Accent1 3 2 7 3" xfId="23707"/>
    <cellStyle name="40% - Accent1 3 2 8" xfId="23708"/>
    <cellStyle name="40% - Accent1 3 2 8 2" xfId="23709"/>
    <cellStyle name="40% - Accent1 3 2 9" xfId="23710"/>
    <cellStyle name="40% - Accent1 3 3" xfId="163"/>
    <cellStyle name="40% - Accent1 3 3 2" xfId="339"/>
    <cellStyle name="40% - Accent1 3 3 2 2" xfId="23713"/>
    <cellStyle name="40% - Accent1 3 3 2 2 2" xfId="23714"/>
    <cellStyle name="40% - Accent1 3 3 2 2 2 2" xfId="23715"/>
    <cellStyle name="40% - Accent1 3 3 2 2 2 2 2" xfId="23716"/>
    <cellStyle name="40% - Accent1 3 3 2 2 2 3" xfId="23717"/>
    <cellStyle name="40% - Accent1 3 3 2 2 3" xfId="23718"/>
    <cellStyle name="40% - Accent1 3 3 2 2 3 2" xfId="23719"/>
    <cellStyle name="40% - Accent1 3 3 2 2 3 2 2" xfId="23720"/>
    <cellStyle name="40% - Accent1 3 3 2 2 3 3" xfId="23721"/>
    <cellStyle name="40% - Accent1 3 3 2 2 4" xfId="23722"/>
    <cellStyle name="40% - Accent1 3 3 2 2 4 2" xfId="23723"/>
    <cellStyle name="40% - Accent1 3 3 2 2 5" xfId="23724"/>
    <cellStyle name="40% - Accent1 3 3 2 3" xfId="23725"/>
    <cellStyle name="40% - Accent1 3 3 2 3 2" xfId="23726"/>
    <cellStyle name="40% - Accent1 3 3 2 3 2 2" xfId="23727"/>
    <cellStyle name="40% - Accent1 3 3 2 3 3" xfId="23728"/>
    <cellStyle name="40% - Accent1 3 3 2 4" xfId="23729"/>
    <cellStyle name="40% - Accent1 3 3 2 4 2" xfId="23730"/>
    <cellStyle name="40% - Accent1 3 3 2 4 2 2" xfId="23731"/>
    <cellStyle name="40% - Accent1 3 3 2 4 3" xfId="23732"/>
    <cellStyle name="40% - Accent1 3 3 2 5" xfId="23733"/>
    <cellStyle name="40% - Accent1 3 3 2 5 2" xfId="23734"/>
    <cellStyle name="40% - Accent1 3 3 2 6" xfId="23735"/>
    <cellStyle name="40% - Accent1 3 3 2 7" xfId="23712"/>
    <cellStyle name="40% - Accent1 3 3 3" xfId="23736"/>
    <cellStyle name="40% - Accent1 3 3 3 2" xfId="23737"/>
    <cellStyle name="40% - Accent1 3 3 3 2 2" xfId="23738"/>
    <cellStyle name="40% - Accent1 3 3 3 2 2 2" xfId="23739"/>
    <cellStyle name="40% - Accent1 3 3 3 2 3" xfId="23740"/>
    <cellStyle name="40% - Accent1 3 3 3 3" xfId="23741"/>
    <cellStyle name="40% - Accent1 3 3 3 3 2" xfId="23742"/>
    <cellStyle name="40% - Accent1 3 3 3 3 2 2" xfId="23743"/>
    <cellStyle name="40% - Accent1 3 3 3 3 3" xfId="23744"/>
    <cellStyle name="40% - Accent1 3 3 3 4" xfId="23745"/>
    <cellStyle name="40% - Accent1 3 3 3 4 2" xfId="23746"/>
    <cellStyle name="40% - Accent1 3 3 3 5" xfId="23747"/>
    <cellStyle name="40% - Accent1 3 3 4" xfId="23748"/>
    <cellStyle name="40% - Accent1 3 3 4 2" xfId="23749"/>
    <cellStyle name="40% - Accent1 3 3 4 2 2" xfId="23750"/>
    <cellStyle name="40% - Accent1 3 3 4 3" xfId="23751"/>
    <cellStyle name="40% - Accent1 3 3 5" xfId="23752"/>
    <cellStyle name="40% - Accent1 3 3 5 2" xfId="23753"/>
    <cellStyle name="40% - Accent1 3 3 5 2 2" xfId="23754"/>
    <cellStyle name="40% - Accent1 3 3 5 3" xfId="23755"/>
    <cellStyle name="40% - Accent1 3 3 6" xfId="23756"/>
    <cellStyle name="40% - Accent1 3 3 6 2" xfId="23757"/>
    <cellStyle name="40% - Accent1 3 3 6 2 2" xfId="23758"/>
    <cellStyle name="40% - Accent1 3 3 6 3" xfId="23759"/>
    <cellStyle name="40% - Accent1 3 3 7" xfId="23760"/>
    <cellStyle name="40% - Accent1 3 3 7 2" xfId="23761"/>
    <cellStyle name="40% - Accent1 3 3 8" xfId="23762"/>
    <cellStyle name="40% - Accent1 3 3 9" xfId="23711"/>
    <cellStyle name="40% - Accent1 3 4" xfId="251"/>
    <cellStyle name="40% - Accent1 3 4 2" xfId="23764"/>
    <cellStyle name="40% - Accent1 3 4 2 2" xfId="23765"/>
    <cellStyle name="40% - Accent1 3 4 2 2 2" xfId="23766"/>
    <cellStyle name="40% - Accent1 3 4 2 2 2 2" xfId="23767"/>
    <cellStyle name="40% - Accent1 3 4 2 2 3" xfId="23768"/>
    <cellStyle name="40% - Accent1 3 4 2 3" xfId="23769"/>
    <cellStyle name="40% - Accent1 3 4 2 3 2" xfId="23770"/>
    <cellStyle name="40% - Accent1 3 4 2 3 2 2" xfId="23771"/>
    <cellStyle name="40% - Accent1 3 4 2 3 3" xfId="23772"/>
    <cellStyle name="40% - Accent1 3 4 2 4" xfId="23773"/>
    <cellStyle name="40% - Accent1 3 4 2 4 2" xfId="23774"/>
    <cellStyle name="40% - Accent1 3 4 2 5" xfId="23775"/>
    <cellStyle name="40% - Accent1 3 4 3" xfId="23776"/>
    <cellStyle name="40% - Accent1 3 4 3 2" xfId="23777"/>
    <cellStyle name="40% - Accent1 3 4 3 2 2" xfId="23778"/>
    <cellStyle name="40% - Accent1 3 4 3 3" xfId="23779"/>
    <cellStyle name="40% - Accent1 3 4 4" xfId="23780"/>
    <cellStyle name="40% - Accent1 3 4 4 2" xfId="23781"/>
    <cellStyle name="40% - Accent1 3 4 4 2 2" xfId="23782"/>
    <cellStyle name="40% - Accent1 3 4 4 3" xfId="23783"/>
    <cellStyle name="40% - Accent1 3 4 5" xfId="23784"/>
    <cellStyle name="40% - Accent1 3 4 5 2" xfId="23785"/>
    <cellStyle name="40% - Accent1 3 4 6" xfId="23786"/>
    <cellStyle name="40% - Accent1 3 4 7" xfId="23763"/>
    <cellStyle name="40% - Accent1 3 5" xfId="23787"/>
    <cellStyle name="40% - Accent1 3 5 2" xfId="23788"/>
    <cellStyle name="40% - Accent1 3 5 2 2" xfId="23789"/>
    <cellStyle name="40% - Accent1 3 5 2 2 2" xfId="23790"/>
    <cellStyle name="40% - Accent1 3 5 2 3" xfId="23791"/>
    <cellStyle name="40% - Accent1 3 5 3" xfId="23792"/>
    <cellStyle name="40% - Accent1 3 5 3 2" xfId="23793"/>
    <cellStyle name="40% - Accent1 3 5 3 2 2" xfId="23794"/>
    <cellStyle name="40% - Accent1 3 5 3 3" xfId="23795"/>
    <cellStyle name="40% - Accent1 3 5 4" xfId="23796"/>
    <cellStyle name="40% - Accent1 3 5 4 2" xfId="23797"/>
    <cellStyle name="40% - Accent1 3 5 5" xfId="23798"/>
    <cellStyle name="40% - Accent1 3 6" xfId="23799"/>
    <cellStyle name="40% - Accent1 3 6 2" xfId="23800"/>
    <cellStyle name="40% - Accent1 3 6 2 2" xfId="23801"/>
    <cellStyle name="40% - Accent1 3 6 3" xfId="23802"/>
    <cellStyle name="40% - Accent1 3 7" xfId="23803"/>
    <cellStyle name="40% - Accent1 3 7 2" xfId="23804"/>
    <cellStyle name="40% - Accent1 3 7 2 2" xfId="23805"/>
    <cellStyle name="40% - Accent1 3 7 3" xfId="23806"/>
    <cellStyle name="40% - Accent1 3 8" xfId="23807"/>
    <cellStyle name="40% - Accent1 3 8 2" xfId="23808"/>
    <cellStyle name="40% - Accent1 3 8 2 2" xfId="23809"/>
    <cellStyle name="40% - Accent1 3 8 3" xfId="23810"/>
    <cellStyle name="40% - Accent1 3 9" xfId="23811"/>
    <cellStyle name="40% - Accent1 3 9 2" xfId="23812"/>
    <cellStyle name="40% - Accent1 30" xfId="23813"/>
    <cellStyle name="40% - Accent1 30 2" xfId="23814"/>
    <cellStyle name="40% - Accent1 30 2 2" xfId="23815"/>
    <cellStyle name="40% - Accent1 30 3" xfId="23816"/>
    <cellStyle name="40% - Accent1 30 3 2" xfId="23817"/>
    <cellStyle name="40% - Accent1 30 4" xfId="23818"/>
    <cellStyle name="40% - Accent1 30 5" xfId="23819"/>
    <cellStyle name="40% - Accent1 31" xfId="23820"/>
    <cellStyle name="40% - Accent1 31 2" xfId="23821"/>
    <cellStyle name="40% - Accent1 31 2 2" xfId="23822"/>
    <cellStyle name="40% - Accent1 31 3" xfId="23823"/>
    <cellStyle name="40% - Accent1 31 3 2" xfId="23824"/>
    <cellStyle name="40% - Accent1 31 4" xfId="23825"/>
    <cellStyle name="40% - Accent1 31 5" xfId="23826"/>
    <cellStyle name="40% - Accent1 32" xfId="23827"/>
    <cellStyle name="40% - Accent1 32 2" xfId="23828"/>
    <cellStyle name="40% - Accent1 32 2 2" xfId="23829"/>
    <cellStyle name="40% - Accent1 32 3" xfId="23830"/>
    <cellStyle name="40% - Accent1 32 3 2" xfId="23831"/>
    <cellStyle name="40% - Accent1 32 4" xfId="23832"/>
    <cellStyle name="40% - Accent1 32 5" xfId="23833"/>
    <cellStyle name="40% - Accent1 33" xfId="23834"/>
    <cellStyle name="40% - Accent1 33 2" xfId="23835"/>
    <cellStyle name="40% - Accent1 33 2 2" xfId="23836"/>
    <cellStyle name="40% - Accent1 33 3" xfId="23837"/>
    <cellStyle name="40% - Accent1 33 3 2" xfId="23838"/>
    <cellStyle name="40% - Accent1 33 4" xfId="23839"/>
    <cellStyle name="40% - Accent1 33 5" xfId="23840"/>
    <cellStyle name="40% - Accent1 34" xfId="23841"/>
    <cellStyle name="40% - Accent1 34 2" xfId="23842"/>
    <cellStyle name="40% - Accent1 34 2 2" xfId="23843"/>
    <cellStyle name="40% - Accent1 34 3" xfId="23844"/>
    <cellStyle name="40% - Accent1 34 3 2" xfId="23845"/>
    <cellStyle name="40% - Accent1 34 4" xfId="23846"/>
    <cellStyle name="40% - Accent1 34 5" xfId="23847"/>
    <cellStyle name="40% - Accent1 35" xfId="23848"/>
    <cellStyle name="40% - Accent1 35 2" xfId="23849"/>
    <cellStyle name="40% - Accent1 35 2 2" xfId="23850"/>
    <cellStyle name="40% - Accent1 35 3" xfId="23851"/>
    <cellStyle name="40% - Accent1 35 3 2" xfId="23852"/>
    <cellStyle name="40% - Accent1 35 4" xfId="23853"/>
    <cellStyle name="40% - Accent1 35 5" xfId="23854"/>
    <cellStyle name="40% - Accent1 36" xfId="23855"/>
    <cellStyle name="40% - Accent1 36 2" xfId="23856"/>
    <cellStyle name="40% - Accent1 36 2 2" xfId="23857"/>
    <cellStyle name="40% - Accent1 36 3" xfId="23858"/>
    <cellStyle name="40% - Accent1 36 3 2" xfId="23859"/>
    <cellStyle name="40% - Accent1 36 4" xfId="23860"/>
    <cellStyle name="40% - Accent1 36 5" xfId="23861"/>
    <cellStyle name="40% - Accent1 37" xfId="23862"/>
    <cellStyle name="40% - Accent1 37 2" xfId="23863"/>
    <cellStyle name="40% - Accent1 37 2 2" xfId="23864"/>
    <cellStyle name="40% - Accent1 37 3" xfId="23865"/>
    <cellStyle name="40% - Accent1 37 3 2" xfId="23866"/>
    <cellStyle name="40% - Accent1 37 4" xfId="23867"/>
    <cellStyle name="40% - Accent1 37 5" xfId="23868"/>
    <cellStyle name="40% - Accent1 38" xfId="23869"/>
    <cellStyle name="40% - Accent1 38 2" xfId="23870"/>
    <cellStyle name="40% - Accent1 38 2 2" xfId="23871"/>
    <cellStyle name="40% - Accent1 38 3" xfId="23872"/>
    <cellStyle name="40% - Accent1 38 3 2" xfId="23873"/>
    <cellStyle name="40% - Accent1 38 4" xfId="23874"/>
    <cellStyle name="40% - Accent1 38 5" xfId="23875"/>
    <cellStyle name="40% - Accent1 39" xfId="23876"/>
    <cellStyle name="40% - Accent1 39 2" xfId="23877"/>
    <cellStyle name="40% - Accent1 39 2 2" xfId="23878"/>
    <cellStyle name="40% - Accent1 39 3" xfId="23879"/>
    <cellStyle name="40% - Accent1 39 3 2" xfId="23880"/>
    <cellStyle name="40% - Accent1 39 4" xfId="23881"/>
    <cellStyle name="40% - Accent1 39 5" xfId="23882"/>
    <cellStyle name="40% - Accent1 4" xfId="83"/>
    <cellStyle name="40% - Accent1 4 10" xfId="23884"/>
    <cellStyle name="40% - Accent1 4 10 2" xfId="23885"/>
    <cellStyle name="40% - Accent1 4 11" xfId="23886"/>
    <cellStyle name="40% - Accent1 4 12" xfId="23883"/>
    <cellStyle name="40% - Accent1 4 2" xfId="172"/>
    <cellStyle name="40% - Accent1 4 2 10" xfId="23887"/>
    <cellStyle name="40% - Accent1 4 2 2" xfId="348"/>
    <cellStyle name="40% - Accent1 4 2 2 2" xfId="23889"/>
    <cellStyle name="40% - Accent1 4 2 2 2 2" xfId="23890"/>
    <cellStyle name="40% - Accent1 4 2 2 2 2 2" xfId="23891"/>
    <cellStyle name="40% - Accent1 4 2 2 2 2 2 2" xfId="23892"/>
    <cellStyle name="40% - Accent1 4 2 2 2 2 2 2 2" xfId="23893"/>
    <cellStyle name="40% - Accent1 4 2 2 2 2 2 3" xfId="23894"/>
    <cellStyle name="40% - Accent1 4 2 2 2 2 3" xfId="23895"/>
    <cellStyle name="40% - Accent1 4 2 2 2 2 3 2" xfId="23896"/>
    <cellStyle name="40% - Accent1 4 2 2 2 2 3 2 2" xfId="23897"/>
    <cellStyle name="40% - Accent1 4 2 2 2 2 3 3" xfId="23898"/>
    <cellStyle name="40% - Accent1 4 2 2 2 2 4" xfId="23899"/>
    <cellStyle name="40% - Accent1 4 2 2 2 2 4 2" xfId="23900"/>
    <cellStyle name="40% - Accent1 4 2 2 2 2 5" xfId="23901"/>
    <cellStyle name="40% - Accent1 4 2 2 2 3" xfId="23902"/>
    <cellStyle name="40% - Accent1 4 2 2 2 3 2" xfId="23903"/>
    <cellStyle name="40% - Accent1 4 2 2 2 3 2 2" xfId="23904"/>
    <cellStyle name="40% - Accent1 4 2 2 2 3 3" xfId="23905"/>
    <cellStyle name="40% - Accent1 4 2 2 2 4" xfId="23906"/>
    <cellStyle name="40% - Accent1 4 2 2 2 4 2" xfId="23907"/>
    <cellStyle name="40% - Accent1 4 2 2 2 4 2 2" xfId="23908"/>
    <cellStyle name="40% - Accent1 4 2 2 2 4 3" xfId="23909"/>
    <cellStyle name="40% - Accent1 4 2 2 2 5" xfId="23910"/>
    <cellStyle name="40% - Accent1 4 2 2 2 5 2" xfId="23911"/>
    <cellStyle name="40% - Accent1 4 2 2 2 6" xfId="23912"/>
    <cellStyle name="40% - Accent1 4 2 2 3" xfId="23913"/>
    <cellStyle name="40% - Accent1 4 2 2 3 2" xfId="23914"/>
    <cellStyle name="40% - Accent1 4 2 2 3 2 2" xfId="23915"/>
    <cellStyle name="40% - Accent1 4 2 2 3 2 2 2" xfId="23916"/>
    <cellStyle name="40% - Accent1 4 2 2 3 2 3" xfId="23917"/>
    <cellStyle name="40% - Accent1 4 2 2 3 3" xfId="23918"/>
    <cellStyle name="40% - Accent1 4 2 2 3 3 2" xfId="23919"/>
    <cellStyle name="40% - Accent1 4 2 2 3 3 2 2" xfId="23920"/>
    <cellStyle name="40% - Accent1 4 2 2 3 3 3" xfId="23921"/>
    <cellStyle name="40% - Accent1 4 2 2 3 4" xfId="23922"/>
    <cellStyle name="40% - Accent1 4 2 2 3 4 2" xfId="23923"/>
    <cellStyle name="40% - Accent1 4 2 2 3 5" xfId="23924"/>
    <cellStyle name="40% - Accent1 4 2 2 4" xfId="23925"/>
    <cellStyle name="40% - Accent1 4 2 2 4 2" xfId="23926"/>
    <cellStyle name="40% - Accent1 4 2 2 4 2 2" xfId="23927"/>
    <cellStyle name="40% - Accent1 4 2 2 4 3" xfId="23928"/>
    <cellStyle name="40% - Accent1 4 2 2 5" xfId="23929"/>
    <cellStyle name="40% - Accent1 4 2 2 5 2" xfId="23930"/>
    <cellStyle name="40% - Accent1 4 2 2 5 2 2" xfId="23931"/>
    <cellStyle name="40% - Accent1 4 2 2 5 3" xfId="23932"/>
    <cellStyle name="40% - Accent1 4 2 2 6" xfId="23933"/>
    <cellStyle name="40% - Accent1 4 2 2 6 2" xfId="23934"/>
    <cellStyle name="40% - Accent1 4 2 2 6 2 2" xfId="23935"/>
    <cellStyle name="40% - Accent1 4 2 2 6 3" xfId="23936"/>
    <cellStyle name="40% - Accent1 4 2 2 7" xfId="23937"/>
    <cellStyle name="40% - Accent1 4 2 2 7 2" xfId="23938"/>
    <cellStyle name="40% - Accent1 4 2 2 8" xfId="23939"/>
    <cellStyle name="40% - Accent1 4 2 2 9" xfId="23888"/>
    <cellStyle name="40% - Accent1 4 2 3" xfId="23940"/>
    <cellStyle name="40% - Accent1 4 2 3 2" xfId="23941"/>
    <cellStyle name="40% - Accent1 4 2 3 2 2" xfId="23942"/>
    <cellStyle name="40% - Accent1 4 2 3 2 2 2" xfId="23943"/>
    <cellStyle name="40% - Accent1 4 2 3 2 2 2 2" xfId="23944"/>
    <cellStyle name="40% - Accent1 4 2 3 2 2 3" xfId="23945"/>
    <cellStyle name="40% - Accent1 4 2 3 2 3" xfId="23946"/>
    <cellStyle name="40% - Accent1 4 2 3 2 3 2" xfId="23947"/>
    <cellStyle name="40% - Accent1 4 2 3 2 3 2 2" xfId="23948"/>
    <cellStyle name="40% - Accent1 4 2 3 2 3 3" xfId="23949"/>
    <cellStyle name="40% - Accent1 4 2 3 2 4" xfId="23950"/>
    <cellStyle name="40% - Accent1 4 2 3 2 4 2" xfId="23951"/>
    <cellStyle name="40% - Accent1 4 2 3 2 5" xfId="23952"/>
    <cellStyle name="40% - Accent1 4 2 3 3" xfId="23953"/>
    <cellStyle name="40% - Accent1 4 2 3 3 2" xfId="23954"/>
    <cellStyle name="40% - Accent1 4 2 3 3 2 2" xfId="23955"/>
    <cellStyle name="40% - Accent1 4 2 3 3 3" xfId="23956"/>
    <cellStyle name="40% - Accent1 4 2 3 4" xfId="23957"/>
    <cellStyle name="40% - Accent1 4 2 3 4 2" xfId="23958"/>
    <cellStyle name="40% - Accent1 4 2 3 4 2 2" xfId="23959"/>
    <cellStyle name="40% - Accent1 4 2 3 4 3" xfId="23960"/>
    <cellStyle name="40% - Accent1 4 2 3 5" xfId="23961"/>
    <cellStyle name="40% - Accent1 4 2 3 5 2" xfId="23962"/>
    <cellStyle name="40% - Accent1 4 2 3 6" xfId="23963"/>
    <cellStyle name="40% - Accent1 4 2 4" xfId="23964"/>
    <cellStyle name="40% - Accent1 4 2 4 2" xfId="23965"/>
    <cellStyle name="40% - Accent1 4 2 4 2 2" xfId="23966"/>
    <cellStyle name="40% - Accent1 4 2 4 2 2 2" xfId="23967"/>
    <cellStyle name="40% - Accent1 4 2 4 2 3" xfId="23968"/>
    <cellStyle name="40% - Accent1 4 2 4 3" xfId="23969"/>
    <cellStyle name="40% - Accent1 4 2 4 3 2" xfId="23970"/>
    <cellStyle name="40% - Accent1 4 2 4 3 2 2" xfId="23971"/>
    <cellStyle name="40% - Accent1 4 2 4 3 3" xfId="23972"/>
    <cellStyle name="40% - Accent1 4 2 4 4" xfId="23973"/>
    <cellStyle name="40% - Accent1 4 2 4 4 2" xfId="23974"/>
    <cellStyle name="40% - Accent1 4 2 4 5" xfId="23975"/>
    <cellStyle name="40% - Accent1 4 2 5" xfId="23976"/>
    <cellStyle name="40% - Accent1 4 2 5 2" xfId="23977"/>
    <cellStyle name="40% - Accent1 4 2 5 2 2" xfId="23978"/>
    <cellStyle name="40% - Accent1 4 2 5 3" xfId="23979"/>
    <cellStyle name="40% - Accent1 4 2 6" xfId="23980"/>
    <cellStyle name="40% - Accent1 4 2 6 2" xfId="23981"/>
    <cellStyle name="40% - Accent1 4 2 6 2 2" xfId="23982"/>
    <cellStyle name="40% - Accent1 4 2 6 3" xfId="23983"/>
    <cellStyle name="40% - Accent1 4 2 7" xfId="23984"/>
    <cellStyle name="40% - Accent1 4 2 7 2" xfId="23985"/>
    <cellStyle name="40% - Accent1 4 2 7 2 2" xfId="23986"/>
    <cellStyle name="40% - Accent1 4 2 7 3" xfId="23987"/>
    <cellStyle name="40% - Accent1 4 2 8" xfId="23988"/>
    <cellStyle name="40% - Accent1 4 2 8 2" xfId="23989"/>
    <cellStyle name="40% - Accent1 4 2 9" xfId="23990"/>
    <cellStyle name="40% - Accent1 4 3" xfId="260"/>
    <cellStyle name="40% - Accent1 4 3 2" xfId="23992"/>
    <cellStyle name="40% - Accent1 4 3 2 2" xfId="23993"/>
    <cellStyle name="40% - Accent1 4 3 2 2 2" xfId="23994"/>
    <cellStyle name="40% - Accent1 4 3 2 2 2 2" xfId="23995"/>
    <cellStyle name="40% - Accent1 4 3 2 2 2 2 2" xfId="23996"/>
    <cellStyle name="40% - Accent1 4 3 2 2 2 3" xfId="23997"/>
    <cellStyle name="40% - Accent1 4 3 2 2 3" xfId="23998"/>
    <cellStyle name="40% - Accent1 4 3 2 2 3 2" xfId="23999"/>
    <cellStyle name="40% - Accent1 4 3 2 2 3 2 2" xfId="24000"/>
    <cellStyle name="40% - Accent1 4 3 2 2 3 3" xfId="24001"/>
    <cellStyle name="40% - Accent1 4 3 2 2 4" xfId="24002"/>
    <cellStyle name="40% - Accent1 4 3 2 2 4 2" xfId="24003"/>
    <cellStyle name="40% - Accent1 4 3 2 2 5" xfId="24004"/>
    <cellStyle name="40% - Accent1 4 3 2 3" xfId="24005"/>
    <cellStyle name="40% - Accent1 4 3 2 3 2" xfId="24006"/>
    <cellStyle name="40% - Accent1 4 3 2 3 2 2" xfId="24007"/>
    <cellStyle name="40% - Accent1 4 3 2 3 3" xfId="24008"/>
    <cellStyle name="40% - Accent1 4 3 2 4" xfId="24009"/>
    <cellStyle name="40% - Accent1 4 3 2 4 2" xfId="24010"/>
    <cellStyle name="40% - Accent1 4 3 2 4 2 2" xfId="24011"/>
    <cellStyle name="40% - Accent1 4 3 2 4 3" xfId="24012"/>
    <cellStyle name="40% - Accent1 4 3 2 5" xfId="24013"/>
    <cellStyle name="40% - Accent1 4 3 2 5 2" xfId="24014"/>
    <cellStyle name="40% - Accent1 4 3 2 6" xfId="24015"/>
    <cellStyle name="40% - Accent1 4 3 3" xfId="24016"/>
    <cellStyle name="40% - Accent1 4 3 3 2" xfId="24017"/>
    <cellStyle name="40% - Accent1 4 3 3 2 2" xfId="24018"/>
    <cellStyle name="40% - Accent1 4 3 3 2 2 2" xfId="24019"/>
    <cellStyle name="40% - Accent1 4 3 3 2 3" xfId="24020"/>
    <cellStyle name="40% - Accent1 4 3 3 3" xfId="24021"/>
    <cellStyle name="40% - Accent1 4 3 3 3 2" xfId="24022"/>
    <cellStyle name="40% - Accent1 4 3 3 3 2 2" xfId="24023"/>
    <cellStyle name="40% - Accent1 4 3 3 3 3" xfId="24024"/>
    <cellStyle name="40% - Accent1 4 3 3 4" xfId="24025"/>
    <cellStyle name="40% - Accent1 4 3 3 4 2" xfId="24026"/>
    <cellStyle name="40% - Accent1 4 3 3 5" xfId="24027"/>
    <cellStyle name="40% - Accent1 4 3 4" xfId="24028"/>
    <cellStyle name="40% - Accent1 4 3 4 2" xfId="24029"/>
    <cellStyle name="40% - Accent1 4 3 4 2 2" xfId="24030"/>
    <cellStyle name="40% - Accent1 4 3 4 3" xfId="24031"/>
    <cellStyle name="40% - Accent1 4 3 5" xfId="24032"/>
    <cellStyle name="40% - Accent1 4 3 5 2" xfId="24033"/>
    <cellStyle name="40% - Accent1 4 3 5 2 2" xfId="24034"/>
    <cellStyle name="40% - Accent1 4 3 5 3" xfId="24035"/>
    <cellStyle name="40% - Accent1 4 3 6" xfId="24036"/>
    <cellStyle name="40% - Accent1 4 3 6 2" xfId="24037"/>
    <cellStyle name="40% - Accent1 4 3 6 2 2" xfId="24038"/>
    <cellStyle name="40% - Accent1 4 3 6 3" xfId="24039"/>
    <cellStyle name="40% - Accent1 4 3 7" xfId="24040"/>
    <cellStyle name="40% - Accent1 4 3 7 2" xfId="24041"/>
    <cellStyle name="40% - Accent1 4 3 8" xfId="24042"/>
    <cellStyle name="40% - Accent1 4 3 9" xfId="23991"/>
    <cellStyle name="40% - Accent1 4 4" xfId="24043"/>
    <cellStyle name="40% - Accent1 4 4 2" xfId="24044"/>
    <cellStyle name="40% - Accent1 4 4 2 2" xfId="24045"/>
    <cellStyle name="40% - Accent1 4 4 2 2 2" xfId="24046"/>
    <cellStyle name="40% - Accent1 4 4 2 2 2 2" xfId="24047"/>
    <cellStyle name="40% - Accent1 4 4 2 2 3" xfId="24048"/>
    <cellStyle name="40% - Accent1 4 4 2 3" xfId="24049"/>
    <cellStyle name="40% - Accent1 4 4 2 3 2" xfId="24050"/>
    <cellStyle name="40% - Accent1 4 4 2 3 2 2" xfId="24051"/>
    <cellStyle name="40% - Accent1 4 4 2 3 3" xfId="24052"/>
    <cellStyle name="40% - Accent1 4 4 2 4" xfId="24053"/>
    <cellStyle name="40% - Accent1 4 4 2 4 2" xfId="24054"/>
    <cellStyle name="40% - Accent1 4 4 2 5" xfId="24055"/>
    <cellStyle name="40% - Accent1 4 4 3" xfId="24056"/>
    <cellStyle name="40% - Accent1 4 4 3 2" xfId="24057"/>
    <cellStyle name="40% - Accent1 4 4 3 2 2" xfId="24058"/>
    <cellStyle name="40% - Accent1 4 4 3 3" xfId="24059"/>
    <cellStyle name="40% - Accent1 4 4 4" xfId="24060"/>
    <cellStyle name="40% - Accent1 4 4 4 2" xfId="24061"/>
    <cellStyle name="40% - Accent1 4 4 4 2 2" xfId="24062"/>
    <cellStyle name="40% - Accent1 4 4 4 3" xfId="24063"/>
    <cellStyle name="40% - Accent1 4 4 5" xfId="24064"/>
    <cellStyle name="40% - Accent1 4 4 5 2" xfId="24065"/>
    <cellStyle name="40% - Accent1 4 4 6" xfId="24066"/>
    <cellStyle name="40% - Accent1 4 5" xfId="24067"/>
    <cellStyle name="40% - Accent1 4 5 2" xfId="24068"/>
    <cellStyle name="40% - Accent1 4 5 2 2" xfId="24069"/>
    <cellStyle name="40% - Accent1 4 5 2 2 2" xfId="24070"/>
    <cellStyle name="40% - Accent1 4 5 2 3" xfId="24071"/>
    <cellStyle name="40% - Accent1 4 5 3" xfId="24072"/>
    <cellStyle name="40% - Accent1 4 5 3 2" xfId="24073"/>
    <cellStyle name="40% - Accent1 4 5 3 2 2" xfId="24074"/>
    <cellStyle name="40% - Accent1 4 5 3 3" xfId="24075"/>
    <cellStyle name="40% - Accent1 4 5 4" xfId="24076"/>
    <cellStyle name="40% - Accent1 4 5 4 2" xfId="24077"/>
    <cellStyle name="40% - Accent1 4 5 5" xfId="24078"/>
    <cellStyle name="40% - Accent1 4 6" xfId="24079"/>
    <cellStyle name="40% - Accent1 4 6 2" xfId="24080"/>
    <cellStyle name="40% - Accent1 4 6 2 2" xfId="24081"/>
    <cellStyle name="40% - Accent1 4 6 3" xfId="24082"/>
    <cellStyle name="40% - Accent1 4 7" xfId="24083"/>
    <cellStyle name="40% - Accent1 4 7 2" xfId="24084"/>
    <cellStyle name="40% - Accent1 4 7 2 2" xfId="24085"/>
    <cellStyle name="40% - Accent1 4 7 3" xfId="24086"/>
    <cellStyle name="40% - Accent1 4 8" xfId="24087"/>
    <cellStyle name="40% - Accent1 4 8 2" xfId="24088"/>
    <cellStyle name="40% - Accent1 4 8 2 2" xfId="24089"/>
    <cellStyle name="40% - Accent1 4 8 3" xfId="24090"/>
    <cellStyle name="40% - Accent1 4 9" xfId="24091"/>
    <cellStyle name="40% - Accent1 4 9 2" xfId="24092"/>
    <cellStyle name="40% - Accent1 40" xfId="24093"/>
    <cellStyle name="40% - Accent1 40 2" xfId="24094"/>
    <cellStyle name="40% - Accent1 40 2 2" xfId="24095"/>
    <cellStyle name="40% - Accent1 40 3" xfId="24096"/>
    <cellStyle name="40% - Accent1 40 3 2" xfId="24097"/>
    <cellStyle name="40% - Accent1 40 4" xfId="24098"/>
    <cellStyle name="40% - Accent1 40 5" xfId="24099"/>
    <cellStyle name="40% - Accent1 41" xfId="24100"/>
    <cellStyle name="40% - Accent1 41 2" xfId="24101"/>
    <cellStyle name="40% - Accent1 41 2 2" xfId="24102"/>
    <cellStyle name="40% - Accent1 41 3" xfId="24103"/>
    <cellStyle name="40% - Accent1 41 3 2" xfId="24104"/>
    <cellStyle name="40% - Accent1 41 4" xfId="24105"/>
    <cellStyle name="40% - Accent1 41 5" xfId="24106"/>
    <cellStyle name="40% - Accent1 42" xfId="24107"/>
    <cellStyle name="40% - Accent1 42 2" xfId="24108"/>
    <cellStyle name="40% - Accent1 42 2 2" xfId="24109"/>
    <cellStyle name="40% - Accent1 42 3" xfId="24110"/>
    <cellStyle name="40% - Accent1 42 3 2" xfId="24111"/>
    <cellStyle name="40% - Accent1 42 4" xfId="24112"/>
    <cellStyle name="40% - Accent1 42 5" xfId="24113"/>
    <cellStyle name="40% - Accent1 43" xfId="24114"/>
    <cellStyle name="40% - Accent1 43 2" xfId="24115"/>
    <cellStyle name="40% - Accent1 43 2 2" xfId="24116"/>
    <cellStyle name="40% - Accent1 43 3" xfId="24117"/>
    <cellStyle name="40% - Accent1 43 3 2" xfId="24118"/>
    <cellStyle name="40% - Accent1 43 4" xfId="24119"/>
    <cellStyle name="40% - Accent1 44" xfId="24120"/>
    <cellStyle name="40% - Accent1 44 2" xfId="24121"/>
    <cellStyle name="40% - Accent1 44 2 2" xfId="24122"/>
    <cellStyle name="40% - Accent1 44 3" xfId="24123"/>
    <cellStyle name="40% - Accent1 44 3 2" xfId="24124"/>
    <cellStyle name="40% - Accent1 44 4" xfId="24125"/>
    <cellStyle name="40% - Accent1 45" xfId="24126"/>
    <cellStyle name="40% - Accent1 45 2" xfId="24127"/>
    <cellStyle name="40% - Accent1 45 2 2" xfId="24128"/>
    <cellStyle name="40% - Accent1 45 3" xfId="24129"/>
    <cellStyle name="40% - Accent1 45 3 2" xfId="24130"/>
    <cellStyle name="40% - Accent1 45 4" xfId="24131"/>
    <cellStyle name="40% - Accent1 46" xfId="24132"/>
    <cellStyle name="40% - Accent1 46 2" xfId="24133"/>
    <cellStyle name="40% - Accent1 46 2 2" xfId="24134"/>
    <cellStyle name="40% - Accent1 46 3" xfId="24135"/>
    <cellStyle name="40% - Accent1 46 3 2" xfId="24136"/>
    <cellStyle name="40% - Accent1 46 4" xfId="24137"/>
    <cellStyle name="40% - Accent1 47" xfId="24138"/>
    <cellStyle name="40% - Accent1 47 2" xfId="24139"/>
    <cellStyle name="40% - Accent1 47 2 2" xfId="24140"/>
    <cellStyle name="40% - Accent1 47 3" xfId="24141"/>
    <cellStyle name="40% - Accent1 47 3 2" xfId="24142"/>
    <cellStyle name="40% - Accent1 47 4" xfId="24143"/>
    <cellStyle name="40% - Accent1 48" xfId="24144"/>
    <cellStyle name="40% - Accent1 48 2" xfId="24145"/>
    <cellStyle name="40% - Accent1 48 2 2" xfId="24146"/>
    <cellStyle name="40% - Accent1 48 3" xfId="24147"/>
    <cellStyle name="40% - Accent1 48 3 2" xfId="24148"/>
    <cellStyle name="40% - Accent1 48 4" xfId="24149"/>
    <cellStyle name="40% - Accent1 49" xfId="24150"/>
    <cellStyle name="40% - Accent1 49 2" xfId="24151"/>
    <cellStyle name="40% - Accent1 49 2 2" xfId="24152"/>
    <cellStyle name="40% - Accent1 49 3" xfId="24153"/>
    <cellStyle name="40% - Accent1 49 3 2" xfId="24154"/>
    <cellStyle name="40% - Accent1 49 4" xfId="24155"/>
    <cellStyle name="40% - Accent1 5" xfId="128"/>
    <cellStyle name="40% - Accent1 5 10" xfId="24157"/>
    <cellStyle name="40% - Accent1 5 10 2" xfId="24158"/>
    <cellStyle name="40% - Accent1 5 11" xfId="24159"/>
    <cellStyle name="40% - Accent1 5 12" xfId="24156"/>
    <cellStyle name="40% - Accent1 5 2" xfId="304"/>
    <cellStyle name="40% - Accent1 5 2 10" xfId="24160"/>
    <cellStyle name="40% - Accent1 5 2 2" xfId="24161"/>
    <cellStyle name="40% - Accent1 5 2 2 2" xfId="24162"/>
    <cellStyle name="40% - Accent1 5 2 2 2 2" xfId="24163"/>
    <cellStyle name="40% - Accent1 5 2 2 2 2 2" xfId="24164"/>
    <cellStyle name="40% - Accent1 5 2 2 2 2 2 2" xfId="24165"/>
    <cellStyle name="40% - Accent1 5 2 2 2 2 2 2 2" xfId="24166"/>
    <cellStyle name="40% - Accent1 5 2 2 2 2 2 3" xfId="24167"/>
    <cellStyle name="40% - Accent1 5 2 2 2 2 3" xfId="24168"/>
    <cellStyle name="40% - Accent1 5 2 2 2 2 3 2" xfId="24169"/>
    <cellStyle name="40% - Accent1 5 2 2 2 2 3 2 2" xfId="24170"/>
    <cellStyle name="40% - Accent1 5 2 2 2 2 3 3" xfId="24171"/>
    <cellStyle name="40% - Accent1 5 2 2 2 2 4" xfId="24172"/>
    <cellStyle name="40% - Accent1 5 2 2 2 2 4 2" xfId="24173"/>
    <cellStyle name="40% - Accent1 5 2 2 2 2 5" xfId="24174"/>
    <cellStyle name="40% - Accent1 5 2 2 2 3" xfId="24175"/>
    <cellStyle name="40% - Accent1 5 2 2 2 3 2" xfId="24176"/>
    <cellStyle name="40% - Accent1 5 2 2 2 3 2 2" xfId="24177"/>
    <cellStyle name="40% - Accent1 5 2 2 2 3 3" xfId="24178"/>
    <cellStyle name="40% - Accent1 5 2 2 2 4" xfId="24179"/>
    <cellStyle name="40% - Accent1 5 2 2 2 4 2" xfId="24180"/>
    <cellStyle name="40% - Accent1 5 2 2 2 4 2 2" xfId="24181"/>
    <cellStyle name="40% - Accent1 5 2 2 2 4 3" xfId="24182"/>
    <cellStyle name="40% - Accent1 5 2 2 2 5" xfId="24183"/>
    <cellStyle name="40% - Accent1 5 2 2 2 5 2" xfId="24184"/>
    <cellStyle name="40% - Accent1 5 2 2 2 6" xfId="24185"/>
    <cellStyle name="40% - Accent1 5 2 2 3" xfId="24186"/>
    <cellStyle name="40% - Accent1 5 2 2 3 2" xfId="24187"/>
    <cellStyle name="40% - Accent1 5 2 2 3 2 2" xfId="24188"/>
    <cellStyle name="40% - Accent1 5 2 2 3 2 2 2" xfId="24189"/>
    <cellStyle name="40% - Accent1 5 2 2 3 2 3" xfId="24190"/>
    <cellStyle name="40% - Accent1 5 2 2 3 3" xfId="24191"/>
    <cellStyle name="40% - Accent1 5 2 2 3 3 2" xfId="24192"/>
    <cellStyle name="40% - Accent1 5 2 2 3 3 2 2" xfId="24193"/>
    <cellStyle name="40% - Accent1 5 2 2 3 3 3" xfId="24194"/>
    <cellStyle name="40% - Accent1 5 2 2 3 4" xfId="24195"/>
    <cellStyle name="40% - Accent1 5 2 2 3 4 2" xfId="24196"/>
    <cellStyle name="40% - Accent1 5 2 2 3 5" xfId="24197"/>
    <cellStyle name="40% - Accent1 5 2 2 4" xfId="24198"/>
    <cellStyle name="40% - Accent1 5 2 2 4 2" xfId="24199"/>
    <cellStyle name="40% - Accent1 5 2 2 4 2 2" xfId="24200"/>
    <cellStyle name="40% - Accent1 5 2 2 4 3" xfId="24201"/>
    <cellStyle name="40% - Accent1 5 2 2 5" xfId="24202"/>
    <cellStyle name="40% - Accent1 5 2 2 5 2" xfId="24203"/>
    <cellStyle name="40% - Accent1 5 2 2 5 2 2" xfId="24204"/>
    <cellStyle name="40% - Accent1 5 2 2 5 3" xfId="24205"/>
    <cellStyle name="40% - Accent1 5 2 2 6" xfId="24206"/>
    <cellStyle name="40% - Accent1 5 2 2 6 2" xfId="24207"/>
    <cellStyle name="40% - Accent1 5 2 2 6 2 2" xfId="24208"/>
    <cellStyle name="40% - Accent1 5 2 2 6 3" xfId="24209"/>
    <cellStyle name="40% - Accent1 5 2 2 7" xfId="24210"/>
    <cellStyle name="40% - Accent1 5 2 2 7 2" xfId="24211"/>
    <cellStyle name="40% - Accent1 5 2 2 8" xfId="24212"/>
    <cellStyle name="40% - Accent1 5 2 3" xfId="24213"/>
    <cellStyle name="40% - Accent1 5 2 3 2" xfId="24214"/>
    <cellStyle name="40% - Accent1 5 2 3 2 2" xfId="24215"/>
    <cellStyle name="40% - Accent1 5 2 3 2 2 2" xfId="24216"/>
    <cellStyle name="40% - Accent1 5 2 3 2 2 2 2" xfId="24217"/>
    <cellStyle name="40% - Accent1 5 2 3 2 2 3" xfId="24218"/>
    <cellStyle name="40% - Accent1 5 2 3 2 3" xfId="24219"/>
    <cellStyle name="40% - Accent1 5 2 3 2 3 2" xfId="24220"/>
    <cellStyle name="40% - Accent1 5 2 3 2 3 2 2" xfId="24221"/>
    <cellStyle name="40% - Accent1 5 2 3 2 3 3" xfId="24222"/>
    <cellStyle name="40% - Accent1 5 2 3 2 4" xfId="24223"/>
    <cellStyle name="40% - Accent1 5 2 3 2 4 2" xfId="24224"/>
    <cellStyle name="40% - Accent1 5 2 3 2 5" xfId="24225"/>
    <cellStyle name="40% - Accent1 5 2 3 3" xfId="24226"/>
    <cellStyle name="40% - Accent1 5 2 3 3 2" xfId="24227"/>
    <cellStyle name="40% - Accent1 5 2 3 3 2 2" xfId="24228"/>
    <cellStyle name="40% - Accent1 5 2 3 3 3" xfId="24229"/>
    <cellStyle name="40% - Accent1 5 2 3 4" xfId="24230"/>
    <cellStyle name="40% - Accent1 5 2 3 4 2" xfId="24231"/>
    <cellStyle name="40% - Accent1 5 2 3 4 2 2" xfId="24232"/>
    <cellStyle name="40% - Accent1 5 2 3 4 3" xfId="24233"/>
    <cellStyle name="40% - Accent1 5 2 3 5" xfId="24234"/>
    <cellStyle name="40% - Accent1 5 2 3 5 2" xfId="24235"/>
    <cellStyle name="40% - Accent1 5 2 3 6" xfId="24236"/>
    <cellStyle name="40% - Accent1 5 2 4" xfId="24237"/>
    <cellStyle name="40% - Accent1 5 2 4 2" xfId="24238"/>
    <cellStyle name="40% - Accent1 5 2 4 2 2" xfId="24239"/>
    <cellStyle name="40% - Accent1 5 2 4 2 2 2" xfId="24240"/>
    <cellStyle name="40% - Accent1 5 2 4 2 3" xfId="24241"/>
    <cellStyle name="40% - Accent1 5 2 4 3" xfId="24242"/>
    <cellStyle name="40% - Accent1 5 2 4 3 2" xfId="24243"/>
    <cellStyle name="40% - Accent1 5 2 4 3 2 2" xfId="24244"/>
    <cellStyle name="40% - Accent1 5 2 4 3 3" xfId="24245"/>
    <cellStyle name="40% - Accent1 5 2 4 4" xfId="24246"/>
    <cellStyle name="40% - Accent1 5 2 4 4 2" xfId="24247"/>
    <cellStyle name="40% - Accent1 5 2 4 5" xfId="24248"/>
    <cellStyle name="40% - Accent1 5 2 5" xfId="24249"/>
    <cellStyle name="40% - Accent1 5 2 5 2" xfId="24250"/>
    <cellStyle name="40% - Accent1 5 2 5 2 2" xfId="24251"/>
    <cellStyle name="40% - Accent1 5 2 5 3" xfId="24252"/>
    <cellStyle name="40% - Accent1 5 2 6" xfId="24253"/>
    <cellStyle name="40% - Accent1 5 2 6 2" xfId="24254"/>
    <cellStyle name="40% - Accent1 5 2 6 2 2" xfId="24255"/>
    <cellStyle name="40% - Accent1 5 2 6 3" xfId="24256"/>
    <cellStyle name="40% - Accent1 5 2 7" xfId="24257"/>
    <cellStyle name="40% - Accent1 5 2 7 2" xfId="24258"/>
    <cellStyle name="40% - Accent1 5 2 7 2 2" xfId="24259"/>
    <cellStyle name="40% - Accent1 5 2 7 3" xfId="24260"/>
    <cellStyle name="40% - Accent1 5 2 8" xfId="24261"/>
    <cellStyle name="40% - Accent1 5 2 8 2" xfId="24262"/>
    <cellStyle name="40% - Accent1 5 2 9" xfId="24263"/>
    <cellStyle name="40% - Accent1 5 3" xfId="24264"/>
    <cellStyle name="40% - Accent1 5 3 2" xfId="24265"/>
    <cellStyle name="40% - Accent1 5 3 2 2" xfId="24266"/>
    <cellStyle name="40% - Accent1 5 3 2 2 2" xfId="24267"/>
    <cellStyle name="40% - Accent1 5 3 2 2 2 2" xfId="24268"/>
    <cellStyle name="40% - Accent1 5 3 2 2 2 2 2" xfId="24269"/>
    <cellStyle name="40% - Accent1 5 3 2 2 2 3" xfId="24270"/>
    <cellStyle name="40% - Accent1 5 3 2 2 3" xfId="24271"/>
    <cellStyle name="40% - Accent1 5 3 2 2 3 2" xfId="24272"/>
    <cellStyle name="40% - Accent1 5 3 2 2 3 2 2" xfId="24273"/>
    <cellStyle name="40% - Accent1 5 3 2 2 3 3" xfId="24274"/>
    <cellStyle name="40% - Accent1 5 3 2 2 4" xfId="24275"/>
    <cellStyle name="40% - Accent1 5 3 2 2 4 2" xfId="24276"/>
    <cellStyle name="40% - Accent1 5 3 2 2 5" xfId="24277"/>
    <cellStyle name="40% - Accent1 5 3 2 3" xfId="24278"/>
    <cellStyle name="40% - Accent1 5 3 2 3 2" xfId="24279"/>
    <cellStyle name="40% - Accent1 5 3 2 3 2 2" xfId="24280"/>
    <cellStyle name="40% - Accent1 5 3 2 3 3" xfId="24281"/>
    <cellStyle name="40% - Accent1 5 3 2 4" xfId="24282"/>
    <cellStyle name="40% - Accent1 5 3 2 4 2" xfId="24283"/>
    <cellStyle name="40% - Accent1 5 3 2 4 2 2" xfId="24284"/>
    <cellStyle name="40% - Accent1 5 3 2 4 3" xfId="24285"/>
    <cellStyle name="40% - Accent1 5 3 2 5" xfId="24286"/>
    <cellStyle name="40% - Accent1 5 3 2 5 2" xfId="24287"/>
    <cellStyle name="40% - Accent1 5 3 2 6" xfId="24288"/>
    <cellStyle name="40% - Accent1 5 3 3" xfId="24289"/>
    <cellStyle name="40% - Accent1 5 3 3 2" xfId="24290"/>
    <cellStyle name="40% - Accent1 5 3 3 2 2" xfId="24291"/>
    <cellStyle name="40% - Accent1 5 3 3 2 2 2" xfId="24292"/>
    <cellStyle name="40% - Accent1 5 3 3 2 3" xfId="24293"/>
    <cellStyle name="40% - Accent1 5 3 3 3" xfId="24294"/>
    <cellStyle name="40% - Accent1 5 3 3 3 2" xfId="24295"/>
    <cellStyle name="40% - Accent1 5 3 3 3 2 2" xfId="24296"/>
    <cellStyle name="40% - Accent1 5 3 3 3 3" xfId="24297"/>
    <cellStyle name="40% - Accent1 5 3 3 4" xfId="24298"/>
    <cellStyle name="40% - Accent1 5 3 3 4 2" xfId="24299"/>
    <cellStyle name="40% - Accent1 5 3 3 5" xfId="24300"/>
    <cellStyle name="40% - Accent1 5 3 4" xfId="24301"/>
    <cellStyle name="40% - Accent1 5 3 4 2" xfId="24302"/>
    <cellStyle name="40% - Accent1 5 3 4 2 2" xfId="24303"/>
    <cellStyle name="40% - Accent1 5 3 4 3" xfId="24304"/>
    <cellStyle name="40% - Accent1 5 3 5" xfId="24305"/>
    <cellStyle name="40% - Accent1 5 3 5 2" xfId="24306"/>
    <cellStyle name="40% - Accent1 5 3 5 2 2" xfId="24307"/>
    <cellStyle name="40% - Accent1 5 3 5 3" xfId="24308"/>
    <cellStyle name="40% - Accent1 5 3 6" xfId="24309"/>
    <cellStyle name="40% - Accent1 5 3 6 2" xfId="24310"/>
    <cellStyle name="40% - Accent1 5 3 6 2 2" xfId="24311"/>
    <cellStyle name="40% - Accent1 5 3 6 3" xfId="24312"/>
    <cellStyle name="40% - Accent1 5 3 7" xfId="24313"/>
    <cellStyle name="40% - Accent1 5 3 7 2" xfId="24314"/>
    <cellStyle name="40% - Accent1 5 3 8" xfId="24315"/>
    <cellStyle name="40% - Accent1 5 4" xfId="24316"/>
    <cellStyle name="40% - Accent1 5 4 2" xfId="24317"/>
    <cellStyle name="40% - Accent1 5 4 2 2" xfId="24318"/>
    <cellStyle name="40% - Accent1 5 4 2 2 2" xfId="24319"/>
    <cellStyle name="40% - Accent1 5 4 2 2 2 2" xfId="24320"/>
    <cellStyle name="40% - Accent1 5 4 2 2 3" xfId="24321"/>
    <cellStyle name="40% - Accent1 5 4 2 3" xfId="24322"/>
    <cellStyle name="40% - Accent1 5 4 2 3 2" xfId="24323"/>
    <cellStyle name="40% - Accent1 5 4 2 3 2 2" xfId="24324"/>
    <cellStyle name="40% - Accent1 5 4 2 3 3" xfId="24325"/>
    <cellStyle name="40% - Accent1 5 4 2 4" xfId="24326"/>
    <cellStyle name="40% - Accent1 5 4 2 4 2" xfId="24327"/>
    <cellStyle name="40% - Accent1 5 4 2 5" xfId="24328"/>
    <cellStyle name="40% - Accent1 5 4 3" xfId="24329"/>
    <cellStyle name="40% - Accent1 5 4 3 2" xfId="24330"/>
    <cellStyle name="40% - Accent1 5 4 3 2 2" xfId="24331"/>
    <cellStyle name="40% - Accent1 5 4 3 3" xfId="24332"/>
    <cellStyle name="40% - Accent1 5 4 4" xfId="24333"/>
    <cellStyle name="40% - Accent1 5 4 4 2" xfId="24334"/>
    <cellStyle name="40% - Accent1 5 4 4 2 2" xfId="24335"/>
    <cellStyle name="40% - Accent1 5 4 4 3" xfId="24336"/>
    <cellStyle name="40% - Accent1 5 4 5" xfId="24337"/>
    <cellStyle name="40% - Accent1 5 4 5 2" xfId="24338"/>
    <cellStyle name="40% - Accent1 5 4 6" xfId="24339"/>
    <cellStyle name="40% - Accent1 5 5" xfId="24340"/>
    <cellStyle name="40% - Accent1 5 5 2" xfId="24341"/>
    <cellStyle name="40% - Accent1 5 5 2 2" xfId="24342"/>
    <cellStyle name="40% - Accent1 5 5 2 2 2" xfId="24343"/>
    <cellStyle name="40% - Accent1 5 5 2 3" xfId="24344"/>
    <cellStyle name="40% - Accent1 5 5 3" xfId="24345"/>
    <cellStyle name="40% - Accent1 5 5 3 2" xfId="24346"/>
    <cellStyle name="40% - Accent1 5 5 3 2 2" xfId="24347"/>
    <cellStyle name="40% - Accent1 5 5 3 3" xfId="24348"/>
    <cellStyle name="40% - Accent1 5 5 4" xfId="24349"/>
    <cellStyle name="40% - Accent1 5 5 4 2" xfId="24350"/>
    <cellStyle name="40% - Accent1 5 5 5" xfId="24351"/>
    <cellStyle name="40% - Accent1 5 6" xfId="24352"/>
    <cellStyle name="40% - Accent1 5 6 2" xfId="24353"/>
    <cellStyle name="40% - Accent1 5 6 2 2" xfId="24354"/>
    <cellStyle name="40% - Accent1 5 6 3" xfId="24355"/>
    <cellStyle name="40% - Accent1 5 7" xfId="24356"/>
    <cellStyle name="40% - Accent1 5 7 2" xfId="24357"/>
    <cellStyle name="40% - Accent1 5 7 2 2" xfId="24358"/>
    <cellStyle name="40% - Accent1 5 7 3" xfId="24359"/>
    <cellStyle name="40% - Accent1 5 8" xfId="24360"/>
    <cellStyle name="40% - Accent1 5 8 2" xfId="24361"/>
    <cellStyle name="40% - Accent1 5 8 2 2" xfId="24362"/>
    <cellStyle name="40% - Accent1 5 8 3" xfId="24363"/>
    <cellStyle name="40% - Accent1 5 9" xfId="24364"/>
    <cellStyle name="40% - Accent1 5 9 2" xfId="24365"/>
    <cellStyle name="40% - Accent1 50" xfId="24366"/>
    <cellStyle name="40% - Accent1 50 2" xfId="24367"/>
    <cellStyle name="40% - Accent1 50 2 2" xfId="24368"/>
    <cellStyle name="40% - Accent1 50 3" xfId="24369"/>
    <cellStyle name="40% - Accent1 50 3 2" xfId="24370"/>
    <cellStyle name="40% - Accent1 50 4" xfId="24371"/>
    <cellStyle name="40% - Accent1 51" xfId="24372"/>
    <cellStyle name="40% - Accent1 51 2" xfId="24373"/>
    <cellStyle name="40% - Accent1 51 2 2" xfId="24374"/>
    <cellStyle name="40% - Accent1 51 3" xfId="24375"/>
    <cellStyle name="40% - Accent1 51 3 2" xfId="24376"/>
    <cellStyle name="40% - Accent1 51 4" xfId="24377"/>
    <cellStyle name="40% - Accent1 52" xfId="24378"/>
    <cellStyle name="40% - Accent1 52 2" xfId="24379"/>
    <cellStyle name="40% - Accent1 52 2 2" xfId="24380"/>
    <cellStyle name="40% - Accent1 52 3" xfId="24381"/>
    <cellStyle name="40% - Accent1 52 3 2" xfId="24382"/>
    <cellStyle name="40% - Accent1 52 4" xfId="24383"/>
    <cellStyle name="40% - Accent1 53" xfId="24384"/>
    <cellStyle name="40% - Accent1 53 2" xfId="24385"/>
    <cellStyle name="40% - Accent1 53 2 2" xfId="24386"/>
    <cellStyle name="40% - Accent1 53 3" xfId="24387"/>
    <cellStyle name="40% - Accent1 53 3 2" xfId="24388"/>
    <cellStyle name="40% - Accent1 53 4" xfId="24389"/>
    <cellStyle name="40% - Accent1 54" xfId="24390"/>
    <cellStyle name="40% - Accent1 54 2" xfId="24391"/>
    <cellStyle name="40% - Accent1 54 2 2" xfId="24392"/>
    <cellStyle name="40% - Accent1 54 3" xfId="24393"/>
    <cellStyle name="40% - Accent1 54 3 2" xfId="24394"/>
    <cellStyle name="40% - Accent1 54 4" xfId="24395"/>
    <cellStyle name="40% - Accent1 55" xfId="24396"/>
    <cellStyle name="40% - Accent1 55 2" xfId="24397"/>
    <cellStyle name="40% - Accent1 55 2 2" xfId="24398"/>
    <cellStyle name="40% - Accent1 55 3" xfId="24399"/>
    <cellStyle name="40% - Accent1 55 3 2" xfId="24400"/>
    <cellStyle name="40% - Accent1 55 4" xfId="24401"/>
    <cellStyle name="40% - Accent1 56" xfId="24402"/>
    <cellStyle name="40% - Accent1 56 2" xfId="24403"/>
    <cellStyle name="40% - Accent1 56 2 2" xfId="24404"/>
    <cellStyle name="40% - Accent1 56 3" xfId="24405"/>
    <cellStyle name="40% - Accent1 56 3 2" xfId="24406"/>
    <cellStyle name="40% - Accent1 56 4" xfId="24407"/>
    <cellStyle name="40% - Accent1 57" xfId="24408"/>
    <cellStyle name="40% - Accent1 57 2" xfId="24409"/>
    <cellStyle name="40% - Accent1 57 2 2" xfId="24410"/>
    <cellStyle name="40% - Accent1 57 3" xfId="24411"/>
    <cellStyle name="40% - Accent1 57 3 2" xfId="24412"/>
    <cellStyle name="40% - Accent1 57 4" xfId="24413"/>
    <cellStyle name="40% - Accent1 58" xfId="24414"/>
    <cellStyle name="40% - Accent1 58 2" xfId="24415"/>
    <cellStyle name="40% - Accent1 58 2 2" xfId="24416"/>
    <cellStyle name="40% - Accent1 58 3" xfId="24417"/>
    <cellStyle name="40% - Accent1 58 3 2" xfId="24418"/>
    <cellStyle name="40% - Accent1 58 4" xfId="24419"/>
    <cellStyle name="40% - Accent1 59" xfId="24420"/>
    <cellStyle name="40% - Accent1 59 2" xfId="24421"/>
    <cellStyle name="40% - Accent1 59 2 2" xfId="24422"/>
    <cellStyle name="40% - Accent1 59 3" xfId="24423"/>
    <cellStyle name="40% - Accent1 59 3 2" xfId="24424"/>
    <cellStyle name="40% - Accent1 59 4" xfId="24425"/>
    <cellStyle name="40% - Accent1 6" xfId="216"/>
    <cellStyle name="40% - Accent1 6 10" xfId="24427"/>
    <cellStyle name="40% - Accent1 6 10 2" xfId="24428"/>
    <cellStyle name="40% - Accent1 6 11" xfId="24429"/>
    <cellStyle name="40% - Accent1 6 12" xfId="24426"/>
    <cellStyle name="40% - Accent1 6 2" xfId="24430"/>
    <cellStyle name="40% - Accent1 6 2 2" xfId="24431"/>
    <cellStyle name="40% - Accent1 6 2 2 2" xfId="24432"/>
    <cellStyle name="40% - Accent1 6 2 2 2 2" xfId="24433"/>
    <cellStyle name="40% - Accent1 6 2 2 2 2 2" xfId="24434"/>
    <cellStyle name="40% - Accent1 6 2 2 2 2 2 2" xfId="24435"/>
    <cellStyle name="40% - Accent1 6 2 2 2 2 2 2 2" xfId="24436"/>
    <cellStyle name="40% - Accent1 6 2 2 2 2 2 3" xfId="24437"/>
    <cellStyle name="40% - Accent1 6 2 2 2 2 3" xfId="24438"/>
    <cellStyle name="40% - Accent1 6 2 2 2 2 3 2" xfId="24439"/>
    <cellStyle name="40% - Accent1 6 2 2 2 2 3 2 2" xfId="24440"/>
    <cellStyle name="40% - Accent1 6 2 2 2 2 3 3" xfId="24441"/>
    <cellStyle name="40% - Accent1 6 2 2 2 2 4" xfId="24442"/>
    <cellStyle name="40% - Accent1 6 2 2 2 2 4 2" xfId="24443"/>
    <cellStyle name="40% - Accent1 6 2 2 2 2 5" xfId="24444"/>
    <cellStyle name="40% - Accent1 6 2 2 2 3" xfId="24445"/>
    <cellStyle name="40% - Accent1 6 2 2 2 3 2" xfId="24446"/>
    <cellStyle name="40% - Accent1 6 2 2 2 3 2 2" xfId="24447"/>
    <cellStyle name="40% - Accent1 6 2 2 2 3 3" xfId="24448"/>
    <cellStyle name="40% - Accent1 6 2 2 2 4" xfId="24449"/>
    <cellStyle name="40% - Accent1 6 2 2 2 4 2" xfId="24450"/>
    <cellStyle name="40% - Accent1 6 2 2 2 4 2 2" xfId="24451"/>
    <cellStyle name="40% - Accent1 6 2 2 2 4 3" xfId="24452"/>
    <cellStyle name="40% - Accent1 6 2 2 2 5" xfId="24453"/>
    <cellStyle name="40% - Accent1 6 2 2 2 5 2" xfId="24454"/>
    <cellStyle name="40% - Accent1 6 2 2 2 6" xfId="24455"/>
    <cellStyle name="40% - Accent1 6 2 2 3" xfId="24456"/>
    <cellStyle name="40% - Accent1 6 2 2 3 2" xfId="24457"/>
    <cellStyle name="40% - Accent1 6 2 2 3 2 2" xfId="24458"/>
    <cellStyle name="40% - Accent1 6 2 2 3 2 2 2" xfId="24459"/>
    <cellStyle name="40% - Accent1 6 2 2 3 2 3" xfId="24460"/>
    <cellStyle name="40% - Accent1 6 2 2 3 3" xfId="24461"/>
    <cellStyle name="40% - Accent1 6 2 2 3 3 2" xfId="24462"/>
    <cellStyle name="40% - Accent1 6 2 2 3 3 2 2" xfId="24463"/>
    <cellStyle name="40% - Accent1 6 2 2 3 3 3" xfId="24464"/>
    <cellStyle name="40% - Accent1 6 2 2 3 4" xfId="24465"/>
    <cellStyle name="40% - Accent1 6 2 2 3 4 2" xfId="24466"/>
    <cellStyle name="40% - Accent1 6 2 2 3 5" xfId="24467"/>
    <cellStyle name="40% - Accent1 6 2 2 4" xfId="24468"/>
    <cellStyle name="40% - Accent1 6 2 2 4 2" xfId="24469"/>
    <cellStyle name="40% - Accent1 6 2 2 4 2 2" xfId="24470"/>
    <cellStyle name="40% - Accent1 6 2 2 4 3" xfId="24471"/>
    <cellStyle name="40% - Accent1 6 2 2 5" xfId="24472"/>
    <cellStyle name="40% - Accent1 6 2 2 5 2" xfId="24473"/>
    <cellStyle name="40% - Accent1 6 2 2 5 2 2" xfId="24474"/>
    <cellStyle name="40% - Accent1 6 2 2 5 3" xfId="24475"/>
    <cellStyle name="40% - Accent1 6 2 2 6" xfId="24476"/>
    <cellStyle name="40% - Accent1 6 2 2 6 2" xfId="24477"/>
    <cellStyle name="40% - Accent1 6 2 2 6 2 2" xfId="24478"/>
    <cellStyle name="40% - Accent1 6 2 2 6 3" xfId="24479"/>
    <cellStyle name="40% - Accent1 6 2 2 7" xfId="24480"/>
    <cellStyle name="40% - Accent1 6 2 2 7 2" xfId="24481"/>
    <cellStyle name="40% - Accent1 6 2 2 8" xfId="24482"/>
    <cellStyle name="40% - Accent1 6 2 3" xfId="24483"/>
    <cellStyle name="40% - Accent1 6 2 3 2" xfId="24484"/>
    <cellStyle name="40% - Accent1 6 2 3 2 2" xfId="24485"/>
    <cellStyle name="40% - Accent1 6 2 3 2 2 2" xfId="24486"/>
    <cellStyle name="40% - Accent1 6 2 3 2 2 2 2" xfId="24487"/>
    <cellStyle name="40% - Accent1 6 2 3 2 2 3" xfId="24488"/>
    <cellStyle name="40% - Accent1 6 2 3 2 3" xfId="24489"/>
    <cellStyle name="40% - Accent1 6 2 3 2 3 2" xfId="24490"/>
    <cellStyle name="40% - Accent1 6 2 3 2 3 2 2" xfId="24491"/>
    <cellStyle name="40% - Accent1 6 2 3 2 3 3" xfId="24492"/>
    <cellStyle name="40% - Accent1 6 2 3 2 4" xfId="24493"/>
    <cellStyle name="40% - Accent1 6 2 3 2 4 2" xfId="24494"/>
    <cellStyle name="40% - Accent1 6 2 3 2 5" xfId="24495"/>
    <cellStyle name="40% - Accent1 6 2 3 3" xfId="24496"/>
    <cellStyle name="40% - Accent1 6 2 3 3 2" xfId="24497"/>
    <cellStyle name="40% - Accent1 6 2 3 3 2 2" xfId="24498"/>
    <cellStyle name="40% - Accent1 6 2 3 3 3" xfId="24499"/>
    <cellStyle name="40% - Accent1 6 2 3 4" xfId="24500"/>
    <cellStyle name="40% - Accent1 6 2 3 4 2" xfId="24501"/>
    <cellStyle name="40% - Accent1 6 2 3 4 2 2" xfId="24502"/>
    <cellStyle name="40% - Accent1 6 2 3 4 3" xfId="24503"/>
    <cellStyle name="40% - Accent1 6 2 3 5" xfId="24504"/>
    <cellStyle name="40% - Accent1 6 2 3 5 2" xfId="24505"/>
    <cellStyle name="40% - Accent1 6 2 3 6" xfId="24506"/>
    <cellStyle name="40% - Accent1 6 2 4" xfId="24507"/>
    <cellStyle name="40% - Accent1 6 2 4 2" xfId="24508"/>
    <cellStyle name="40% - Accent1 6 2 4 2 2" xfId="24509"/>
    <cellStyle name="40% - Accent1 6 2 4 2 2 2" xfId="24510"/>
    <cellStyle name="40% - Accent1 6 2 4 2 3" xfId="24511"/>
    <cellStyle name="40% - Accent1 6 2 4 3" xfId="24512"/>
    <cellStyle name="40% - Accent1 6 2 4 3 2" xfId="24513"/>
    <cellStyle name="40% - Accent1 6 2 4 3 2 2" xfId="24514"/>
    <cellStyle name="40% - Accent1 6 2 4 3 3" xfId="24515"/>
    <cellStyle name="40% - Accent1 6 2 4 4" xfId="24516"/>
    <cellStyle name="40% - Accent1 6 2 4 4 2" xfId="24517"/>
    <cellStyle name="40% - Accent1 6 2 4 5" xfId="24518"/>
    <cellStyle name="40% - Accent1 6 2 5" xfId="24519"/>
    <cellStyle name="40% - Accent1 6 2 5 2" xfId="24520"/>
    <cellStyle name="40% - Accent1 6 2 5 2 2" xfId="24521"/>
    <cellStyle name="40% - Accent1 6 2 5 3" xfId="24522"/>
    <cellStyle name="40% - Accent1 6 2 6" xfId="24523"/>
    <cellStyle name="40% - Accent1 6 2 6 2" xfId="24524"/>
    <cellStyle name="40% - Accent1 6 2 6 2 2" xfId="24525"/>
    <cellStyle name="40% - Accent1 6 2 6 3" xfId="24526"/>
    <cellStyle name="40% - Accent1 6 2 7" xfId="24527"/>
    <cellStyle name="40% - Accent1 6 2 7 2" xfId="24528"/>
    <cellStyle name="40% - Accent1 6 2 7 2 2" xfId="24529"/>
    <cellStyle name="40% - Accent1 6 2 7 3" xfId="24530"/>
    <cellStyle name="40% - Accent1 6 2 8" xfId="24531"/>
    <cellStyle name="40% - Accent1 6 2 8 2" xfId="24532"/>
    <cellStyle name="40% - Accent1 6 2 9" xfId="24533"/>
    <cellStyle name="40% - Accent1 6 3" xfId="24534"/>
    <cellStyle name="40% - Accent1 6 3 2" xfId="24535"/>
    <cellStyle name="40% - Accent1 6 3 2 2" xfId="24536"/>
    <cellStyle name="40% - Accent1 6 3 2 2 2" xfId="24537"/>
    <cellStyle name="40% - Accent1 6 3 2 2 2 2" xfId="24538"/>
    <cellStyle name="40% - Accent1 6 3 2 2 2 2 2" xfId="24539"/>
    <cellStyle name="40% - Accent1 6 3 2 2 2 3" xfId="24540"/>
    <cellStyle name="40% - Accent1 6 3 2 2 3" xfId="24541"/>
    <cellStyle name="40% - Accent1 6 3 2 2 3 2" xfId="24542"/>
    <cellStyle name="40% - Accent1 6 3 2 2 3 2 2" xfId="24543"/>
    <cellStyle name="40% - Accent1 6 3 2 2 3 3" xfId="24544"/>
    <cellStyle name="40% - Accent1 6 3 2 2 4" xfId="24545"/>
    <cellStyle name="40% - Accent1 6 3 2 2 4 2" xfId="24546"/>
    <cellStyle name="40% - Accent1 6 3 2 2 5" xfId="24547"/>
    <cellStyle name="40% - Accent1 6 3 2 3" xfId="24548"/>
    <cellStyle name="40% - Accent1 6 3 2 3 2" xfId="24549"/>
    <cellStyle name="40% - Accent1 6 3 2 3 2 2" xfId="24550"/>
    <cellStyle name="40% - Accent1 6 3 2 3 3" xfId="24551"/>
    <cellStyle name="40% - Accent1 6 3 2 4" xfId="24552"/>
    <cellStyle name="40% - Accent1 6 3 2 4 2" xfId="24553"/>
    <cellStyle name="40% - Accent1 6 3 2 4 2 2" xfId="24554"/>
    <cellStyle name="40% - Accent1 6 3 2 4 3" xfId="24555"/>
    <cellStyle name="40% - Accent1 6 3 2 5" xfId="24556"/>
    <cellStyle name="40% - Accent1 6 3 2 5 2" xfId="24557"/>
    <cellStyle name="40% - Accent1 6 3 2 6" xfId="24558"/>
    <cellStyle name="40% - Accent1 6 3 3" xfId="24559"/>
    <cellStyle name="40% - Accent1 6 3 3 2" xfId="24560"/>
    <cellStyle name="40% - Accent1 6 3 3 2 2" xfId="24561"/>
    <cellStyle name="40% - Accent1 6 3 3 2 2 2" xfId="24562"/>
    <cellStyle name="40% - Accent1 6 3 3 2 3" xfId="24563"/>
    <cellStyle name="40% - Accent1 6 3 3 3" xfId="24564"/>
    <cellStyle name="40% - Accent1 6 3 3 3 2" xfId="24565"/>
    <cellStyle name="40% - Accent1 6 3 3 3 2 2" xfId="24566"/>
    <cellStyle name="40% - Accent1 6 3 3 3 3" xfId="24567"/>
    <cellStyle name="40% - Accent1 6 3 3 4" xfId="24568"/>
    <cellStyle name="40% - Accent1 6 3 3 4 2" xfId="24569"/>
    <cellStyle name="40% - Accent1 6 3 3 5" xfId="24570"/>
    <cellStyle name="40% - Accent1 6 3 4" xfId="24571"/>
    <cellStyle name="40% - Accent1 6 3 4 2" xfId="24572"/>
    <cellStyle name="40% - Accent1 6 3 4 2 2" xfId="24573"/>
    <cellStyle name="40% - Accent1 6 3 4 3" xfId="24574"/>
    <cellStyle name="40% - Accent1 6 3 5" xfId="24575"/>
    <cellStyle name="40% - Accent1 6 3 5 2" xfId="24576"/>
    <cellStyle name="40% - Accent1 6 3 5 2 2" xfId="24577"/>
    <cellStyle name="40% - Accent1 6 3 5 3" xfId="24578"/>
    <cellStyle name="40% - Accent1 6 3 6" xfId="24579"/>
    <cellStyle name="40% - Accent1 6 3 6 2" xfId="24580"/>
    <cellStyle name="40% - Accent1 6 3 6 2 2" xfId="24581"/>
    <cellStyle name="40% - Accent1 6 3 6 3" xfId="24582"/>
    <cellStyle name="40% - Accent1 6 3 7" xfId="24583"/>
    <cellStyle name="40% - Accent1 6 3 7 2" xfId="24584"/>
    <cellStyle name="40% - Accent1 6 3 8" xfId="24585"/>
    <cellStyle name="40% - Accent1 6 4" xfId="24586"/>
    <cellStyle name="40% - Accent1 6 4 2" xfId="24587"/>
    <cellStyle name="40% - Accent1 6 4 2 2" xfId="24588"/>
    <cellStyle name="40% - Accent1 6 4 2 2 2" xfId="24589"/>
    <cellStyle name="40% - Accent1 6 4 2 2 2 2" xfId="24590"/>
    <cellStyle name="40% - Accent1 6 4 2 2 3" xfId="24591"/>
    <cellStyle name="40% - Accent1 6 4 2 3" xfId="24592"/>
    <cellStyle name="40% - Accent1 6 4 2 3 2" xfId="24593"/>
    <cellStyle name="40% - Accent1 6 4 2 3 2 2" xfId="24594"/>
    <cellStyle name="40% - Accent1 6 4 2 3 3" xfId="24595"/>
    <cellStyle name="40% - Accent1 6 4 2 4" xfId="24596"/>
    <cellStyle name="40% - Accent1 6 4 2 4 2" xfId="24597"/>
    <cellStyle name="40% - Accent1 6 4 2 5" xfId="24598"/>
    <cellStyle name="40% - Accent1 6 4 3" xfId="24599"/>
    <cellStyle name="40% - Accent1 6 4 3 2" xfId="24600"/>
    <cellStyle name="40% - Accent1 6 4 3 2 2" xfId="24601"/>
    <cellStyle name="40% - Accent1 6 4 3 3" xfId="24602"/>
    <cellStyle name="40% - Accent1 6 4 4" xfId="24603"/>
    <cellStyle name="40% - Accent1 6 4 4 2" xfId="24604"/>
    <cellStyle name="40% - Accent1 6 4 4 2 2" xfId="24605"/>
    <cellStyle name="40% - Accent1 6 4 4 3" xfId="24606"/>
    <cellStyle name="40% - Accent1 6 4 5" xfId="24607"/>
    <cellStyle name="40% - Accent1 6 4 5 2" xfId="24608"/>
    <cellStyle name="40% - Accent1 6 4 6" xfId="24609"/>
    <cellStyle name="40% - Accent1 6 5" xfId="24610"/>
    <cellStyle name="40% - Accent1 6 5 2" xfId="24611"/>
    <cellStyle name="40% - Accent1 6 5 2 2" xfId="24612"/>
    <cellStyle name="40% - Accent1 6 5 2 2 2" xfId="24613"/>
    <cellStyle name="40% - Accent1 6 5 2 3" xfId="24614"/>
    <cellStyle name="40% - Accent1 6 5 3" xfId="24615"/>
    <cellStyle name="40% - Accent1 6 5 3 2" xfId="24616"/>
    <cellStyle name="40% - Accent1 6 5 3 2 2" xfId="24617"/>
    <cellStyle name="40% - Accent1 6 5 3 3" xfId="24618"/>
    <cellStyle name="40% - Accent1 6 5 4" xfId="24619"/>
    <cellStyle name="40% - Accent1 6 5 4 2" xfId="24620"/>
    <cellStyle name="40% - Accent1 6 5 5" xfId="24621"/>
    <cellStyle name="40% - Accent1 6 6" xfId="24622"/>
    <cellStyle name="40% - Accent1 6 6 2" xfId="24623"/>
    <cellStyle name="40% - Accent1 6 6 2 2" xfId="24624"/>
    <cellStyle name="40% - Accent1 6 6 3" xfId="24625"/>
    <cellStyle name="40% - Accent1 6 7" xfId="24626"/>
    <cellStyle name="40% - Accent1 6 7 2" xfId="24627"/>
    <cellStyle name="40% - Accent1 6 7 2 2" xfId="24628"/>
    <cellStyle name="40% - Accent1 6 7 3" xfId="24629"/>
    <cellStyle name="40% - Accent1 6 8" xfId="24630"/>
    <cellStyle name="40% - Accent1 6 8 2" xfId="24631"/>
    <cellStyle name="40% - Accent1 6 8 2 2" xfId="24632"/>
    <cellStyle name="40% - Accent1 6 8 3" xfId="24633"/>
    <cellStyle name="40% - Accent1 6 9" xfId="24634"/>
    <cellStyle name="40% - Accent1 6 9 2" xfId="24635"/>
    <cellStyle name="40% - Accent1 60" xfId="24636"/>
    <cellStyle name="40% - Accent1 60 2" xfId="24637"/>
    <cellStyle name="40% - Accent1 60 2 2" xfId="24638"/>
    <cellStyle name="40% - Accent1 60 3" xfId="24639"/>
    <cellStyle name="40% - Accent1 60 3 2" xfId="24640"/>
    <cellStyle name="40% - Accent1 60 4" xfId="24641"/>
    <cellStyle name="40% - Accent1 61" xfId="24642"/>
    <cellStyle name="40% - Accent1 61 2" xfId="24643"/>
    <cellStyle name="40% - Accent1 61 2 2" xfId="24644"/>
    <cellStyle name="40% - Accent1 61 3" xfId="24645"/>
    <cellStyle name="40% - Accent1 61 3 2" xfId="24646"/>
    <cellStyle name="40% - Accent1 61 4" xfId="24647"/>
    <cellStyle name="40% - Accent1 62" xfId="24648"/>
    <cellStyle name="40% - Accent1 62 2" xfId="24649"/>
    <cellStyle name="40% - Accent1 62 2 2" xfId="24650"/>
    <cellStyle name="40% - Accent1 62 3" xfId="24651"/>
    <cellStyle name="40% - Accent1 62 3 2" xfId="24652"/>
    <cellStyle name="40% - Accent1 62 4" xfId="24653"/>
    <cellStyle name="40% - Accent1 63" xfId="24654"/>
    <cellStyle name="40% - Accent1 63 2" xfId="24655"/>
    <cellStyle name="40% - Accent1 63 2 2" xfId="24656"/>
    <cellStyle name="40% - Accent1 63 3" xfId="24657"/>
    <cellStyle name="40% - Accent1 63 3 2" xfId="24658"/>
    <cellStyle name="40% - Accent1 63 4" xfId="24659"/>
    <cellStyle name="40% - Accent1 64" xfId="24660"/>
    <cellStyle name="40% - Accent1 64 2" xfId="24661"/>
    <cellStyle name="40% - Accent1 64 2 2" xfId="24662"/>
    <cellStyle name="40% - Accent1 64 3" xfId="24663"/>
    <cellStyle name="40% - Accent1 64 3 2" xfId="24664"/>
    <cellStyle name="40% - Accent1 64 4" xfId="24665"/>
    <cellStyle name="40% - Accent1 65" xfId="24666"/>
    <cellStyle name="40% - Accent1 65 2" xfId="24667"/>
    <cellStyle name="40% - Accent1 65 2 2" xfId="24668"/>
    <cellStyle name="40% - Accent1 65 3" xfId="24669"/>
    <cellStyle name="40% - Accent1 65 3 2" xfId="24670"/>
    <cellStyle name="40% - Accent1 65 4" xfId="24671"/>
    <cellStyle name="40% - Accent1 66" xfId="24672"/>
    <cellStyle name="40% - Accent1 66 2" xfId="24673"/>
    <cellStyle name="40% - Accent1 66 2 2" xfId="24674"/>
    <cellStyle name="40% - Accent1 66 3" xfId="24675"/>
    <cellStyle name="40% - Accent1 66 3 2" xfId="24676"/>
    <cellStyle name="40% - Accent1 66 4" xfId="24677"/>
    <cellStyle name="40% - Accent1 67" xfId="24678"/>
    <cellStyle name="40% - Accent1 67 2" xfId="24679"/>
    <cellStyle name="40% - Accent1 67 2 2" xfId="24680"/>
    <cellStyle name="40% - Accent1 67 3" xfId="24681"/>
    <cellStyle name="40% - Accent1 67 3 2" xfId="24682"/>
    <cellStyle name="40% - Accent1 67 4" xfId="24683"/>
    <cellStyle name="40% - Accent1 68" xfId="24684"/>
    <cellStyle name="40% - Accent1 68 2" xfId="24685"/>
    <cellStyle name="40% - Accent1 68 2 2" xfId="24686"/>
    <cellStyle name="40% - Accent1 68 3" xfId="24687"/>
    <cellStyle name="40% - Accent1 68 3 2" xfId="24688"/>
    <cellStyle name="40% - Accent1 68 4" xfId="24689"/>
    <cellStyle name="40% - Accent1 69" xfId="24690"/>
    <cellStyle name="40% - Accent1 69 2" xfId="24691"/>
    <cellStyle name="40% - Accent1 69 2 2" xfId="24692"/>
    <cellStyle name="40% - Accent1 69 3" xfId="24693"/>
    <cellStyle name="40% - Accent1 69 3 2" xfId="24694"/>
    <cellStyle name="40% - Accent1 69 4" xfId="24695"/>
    <cellStyle name="40% - Accent1 7" xfId="24696"/>
    <cellStyle name="40% - Accent1 7 10" xfId="24697"/>
    <cellStyle name="40% - Accent1 7 10 2" xfId="24698"/>
    <cellStyle name="40% - Accent1 7 11" xfId="24699"/>
    <cellStyle name="40% - Accent1 7 2" xfId="24700"/>
    <cellStyle name="40% - Accent1 7 2 2" xfId="24701"/>
    <cellStyle name="40% - Accent1 7 2 2 2" xfId="24702"/>
    <cellStyle name="40% - Accent1 7 2 2 2 2" xfId="24703"/>
    <cellStyle name="40% - Accent1 7 2 2 2 2 2" xfId="24704"/>
    <cellStyle name="40% - Accent1 7 2 2 2 2 2 2" xfId="24705"/>
    <cellStyle name="40% - Accent1 7 2 2 2 2 2 2 2" xfId="24706"/>
    <cellStyle name="40% - Accent1 7 2 2 2 2 2 3" xfId="24707"/>
    <cellStyle name="40% - Accent1 7 2 2 2 2 3" xfId="24708"/>
    <cellStyle name="40% - Accent1 7 2 2 2 2 3 2" xfId="24709"/>
    <cellStyle name="40% - Accent1 7 2 2 2 2 3 2 2" xfId="24710"/>
    <cellStyle name="40% - Accent1 7 2 2 2 2 3 3" xfId="24711"/>
    <cellStyle name="40% - Accent1 7 2 2 2 2 4" xfId="24712"/>
    <cellStyle name="40% - Accent1 7 2 2 2 2 4 2" xfId="24713"/>
    <cellStyle name="40% - Accent1 7 2 2 2 2 5" xfId="24714"/>
    <cellStyle name="40% - Accent1 7 2 2 2 3" xfId="24715"/>
    <cellStyle name="40% - Accent1 7 2 2 2 3 2" xfId="24716"/>
    <cellStyle name="40% - Accent1 7 2 2 2 3 2 2" xfId="24717"/>
    <cellStyle name="40% - Accent1 7 2 2 2 3 3" xfId="24718"/>
    <cellStyle name="40% - Accent1 7 2 2 2 4" xfId="24719"/>
    <cellStyle name="40% - Accent1 7 2 2 2 4 2" xfId="24720"/>
    <cellStyle name="40% - Accent1 7 2 2 2 4 2 2" xfId="24721"/>
    <cellStyle name="40% - Accent1 7 2 2 2 4 3" xfId="24722"/>
    <cellStyle name="40% - Accent1 7 2 2 2 5" xfId="24723"/>
    <cellStyle name="40% - Accent1 7 2 2 2 5 2" xfId="24724"/>
    <cellStyle name="40% - Accent1 7 2 2 2 6" xfId="24725"/>
    <cellStyle name="40% - Accent1 7 2 2 3" xfId="24726"/>
    <cellStyle name="40% - Accent1 7 2 2 3 2" xfId="24727"/>
    <cellStyle name="40% - Accent1 7 2 2 3 2 2" xfId="24728"/>
    <cellStyle name="40% - Accent1 7 2 2 3 2 2 2" xfId="24729"/>
    <cellStyle name="40% - Accent1 7 2 2 3 2 3" xfId="24730"/>
    <cellStyle name="40% - Accent1 7 2 2 3 3" xfId="24731"/>
    <cellStyle name="40% - Accent1 7 2 2 3 3 2" xfId="24732"/>
    <cellStyle name="40% - Accent1 7 2 2 3 3 2 2" xfId="24733"/>
    <cellStyle name="40% - Accent1 7 2 2 3 3 3" xfId="24734"/>
    <cellStyle name="40% - Accent1 7 2 2 3 4" xfId="24735"/>
    <cellStyle name="40% - Accent1 7 2 2 3 4 2" xfId="24736"/>
    <cellStyle name="40% - Accent1 7 2 2 3 5" xfId="24737"/>
    <cellStyle name="40% - Accent1 7 2 2 4" xfId="24738"/>
    <cellStyle name="40% - Accent1 7 2 2 4 2" xfId="24739"/>
    <cellStyle name="40% - Accent1 7 2 2 4 2 2" xfId="24740"/>
    <cellStyle name="40% - Accent1 7 2 2 4 3" xfId="24741"/>
    <cellStyle name="40% - Accent1 7 2 2 5" xfId="24742"/>
    <cellStyle name="40% - Accent1 7 2 2 5 2" xfId="24743"/>
    <cellStyle name="40% - Accent1 7 2 2 5 2 2" xfId="24744"/>
    <cellStyle name="40% - Accent1 7 2 2 5 3" xfId="24745"/>
    <cellStyle name="40% - Accent1 7 2 2 6" xfId="24746"/>
    <cellStyle name="40% - Accent1 7 2 2 6 2" xfId="24747"/>
    <cellStyle name="40% - Accent1 7 2 2 6 2 2" xfId="24748"/>
    <cellStyle name="40% - Accent1 7 2 2 6 3" xfId="24749"/>
    <cellStyle name="40% - Accent1 7 2 2 7" xfId="24750"/>
    <cellStyle name="40% - Accent1 7 2 2 7 2" xfId="24751"/>
    <cellStyle name="40% - Accent1 7 2 2 8" xfId="24752"/>
    <cellStyle name="40% - Accent1 7 2 3" xfId="24753"/>
    <cellStyle name="40% - Accent1 7 2 3 2" xfId="24754"/>
    <cellStyle name="40% - Accent1 7 2 3 2 2" xfId="24755"/>
    <cellStyle name="40% - Accent1 7 2 3 2 2 2" xfId="24756"/>
    <cellStyle name="40% - Accent1 7 2 3 2 2 2 2" xfId="24757"/>
    <cellStyle name="40% - Accent1 7 2 3 2 2 3" xfId="24758"/>
    <cellStyle name="40% - Accent1 7 2 3 2 3" xfId="24759"/>
    <cellStyle name="40% - Accent1 7 2 3 2 3 2" xfId="24760"/>
    <cellStyle name="40% - Accent1 7 2 3 2 3 2 2" xfId="24761"/>
    <cellStyle name="40% - Accent1 7 2 3 2 3 3" xfId="24762"/>
    <cellStyle name="40% - Accent1 7 2 3 2 4" xfId="24763"/>
    <cellStyle name="40% - Accent1 7 2 3 2 4 2" xfId="24764"/>
    <cellStyle name="40% - Accent1 7 2 3 2 5" xfId="24765"/>
    <cellStyle name="40% - Accent1 7 2 3 3" xfId="24766"/>
    <cellStyle name="40% - Accent1 7 2 3 3 2" xfId="24767"/>
    <cellStyle name="40% - Accent1 7 2 3 3 2 2" xfId="24768"/>
    <cellStyle name="40% - Accent1 7 2 3 3 3" xfId="24769"/>
    <cellStyle name="40% - Accent1 7 2 3 4" xfId="24770"/>
    <cellStyle name="40% - Accent1 7 2 3 4 2" xfId="24771"/>
    <cellStyle name="40% - Accent1 7 2 3 4 2 2" xfId="24772"/>
    <cellStyle name="40% - Accent1 7 2 3 4 3" xfId="24773"/>
    <cellStyle name="40% - Accent1 7 2 3 5" xfId="24774"/>
    <cellStyle name="40% - Accent1 7 2 3 5 2" xfId="24775"/>
    <cellStyle name="40% - Accent1 7 2 3 6" xfId="24776"/>
    <cellStyle name="40% - Accent1 7 2 4" xfId="24777"/>
    <cellStyle name="40% - Accent1 7 2 4 2" xfId="24778"/>
    <cellStyle name="40% - Accent1 7 2 4 2 2" xfId="24779"/>
    <cellStyle name="40% - Accent1 7 2 4 2 2 2" xfId="24780"/>
    <cellStyle name="40% - Accent1 7 2 4 2 3" xfId="24781"/>
    <cellStyle name="40% - Accent1 7 2 4 3" xfId="24782"/>
    <cellStyle name="40% - Accent1 7 2 4 3 2" xfId="24783"/>
    <cellStyle name="40% - Accent1 7 2 4 3 2 2" xfId="24784"/>
    <cellStyle name="40% - Accent1 7 2 4 3 3" xfId="24785"/>
    <cellStyle name="40% - Accent1 7 2 4 4" xfId="24786"/>
    <cellStyle name="40% - Accent1 7 2 4 4 2" xfId="24787"/>
    <cellStyle name="40% - Accent1 7 2 4 5" xfId="24788"/>
    <cellStyle name="40% - Accent1 7 2 5" xfId="24789"/>
    <cellStyle name="40% - Accent1 7 2 5 2" xfId="24790"/>
    <cellStyle name="40% - Accent1 7 2 5 2 2" xfId="24791"/>
    <cellStyle name="40% - Accent1 7 2 5 3" xfId="24792"/>
    <cellStyle name="40% - Accent1 7 2 6" xfId="24793"/>
    <cellStyle name="40% - Accent1 7 2 6 2" xfId="24794"/>
    <cellStyle name="40% - Accent1 7 2 6 2 2" xfId="24795"/>
    <cellStyle name="40% - Accent1 7 2 6 3" xfId="24796"/>
    <cellStyle name="40% - Accent1 7 2 7" xfId="24797"/>
    <cellStyle name="40% - Accent1 7 2 7 2" xfId="24798"/>
    <cellStyle name="40% - Accent1 7 2 7 2 2" xfId="24799"/>
    <cellStyle name="40% - Accent1 7 2 7 3" xfId="24800"/>
    <cellStyle name="40% - Accent1 7 2 8" xfId="24801"/>
    <cellStyle name="40% - Accent1 7 2 8 2" xfId="24802"/>
    <cellStyle name="40% - Accent1 7 2 9" xfId="24803"/>
    <cellStyle name="40% - Accent1 7 3" xfId="24804"/>
    <cellStyle name="40% - Accent1 7 3 2" xfId="24805"/>
    <cellStyle name="40% - Accent1 7 3 2 2" xfId="24806"/>
    <cellStyle name="40% - Accent1 7 3 2 2 2" xfId="24807"/>
    <cellStyle name="40% - Accent1 7 3 2 2 2 2" xfId="24808"/>
    <cellStyle name="40% - Accent1 7 3 2 2 2 2 2" xfId="24809"/>
    <cellStyle name="40% - Accent1 7 3 2 2 2 3" xfId="24810"/>
    <cellStyle name="40% - Accent1 7 3 2 2 3" xfId="24811"/>
    <cellStyle name="40% - Accent1 7 3 2 2 3 2" xfId="24812"/>
    <cellStyle name="40% - Accent1 7 3 2 2 3 2 2" xfId="24813"/>
    <cellStyle name="40% - Accent1 7 3 2 2 3 3" xfId="24814"/>
    <cellStyle name="40% - Accent1 7 3 2 2 4" xfId="24815"/>
    <cellStyle name="40% - Accent1 7 3 2 2 4 2" xfId="24816"/>
    <cellStyle name="40% - Accent1 7 3 2 2 5" xfId="24817"/>
    <cellStyle name="40% - Accent1 7 3 2 3" xfId="24818"/>
    <cellStyle name="40% - Accent1 7 3 2 3 2" xfId="24819"/>
    <cellStyle name="40% - Accent1 7 3 2 3 2 2" xfId="24820"/>
    <cellStyle name="40% - Accent1 7 3 2 3 3" xfId="24821"/>
    <cellStyle name="40% - Accent1 7 3 2 4" xfId="24822"/>
    <cellStyle name="40% - Accent1 7 3 2 4 2" xfId="24823"/>
    <cellStyle name="40% - Accent1 7 3 2 4 2 2" xfId="24824"/>
    <cellStyle name="40% - Accent1 7 3 2 4 3" xfId="24825"/>
    <cellStyle name="40% - Accent1 7 3 2 5" xfId="24826"/>
    <cellStyle name="40% - Accent1 7 3 2 5 2" xfId="24827"/>
    <cellStyle name="40% - Accent1 7 3 2 6" xfId="24828"/>
    <cellStyle name="40% - Accent1 7 3 3" xfId="24829"/>
    <cellStyle name="40% - Accent1 7 3 3 2" xfId="24830"/>
    <cellStyle name="40% - Accent1 7 3 3 2 2" xfId="24831"/>
    <cellStyle name="40% - Accent1 7 3 3 2 2 2" xfId="24832"/>
    <cellStyle name="40% - Accent1 7 3 3 2 3" xfId="24833"/>
    <cellStyle name="40% - Accent1 7 3 3 3" xfId="24834"/>
    <cellStyle name="40% - Accent1 7 3 3 3 2" xfId="24835"/>
    <cellStyle name="40% - Accent1 7 3 3 3 2 2" xfId="24836"/>
    <cellStyle name="40% - Accent1 7 3 3 3 3" xfId="24837"/>
    <cellStyle name="40% - Accent1 7 3 3 4" xfId="24838"/>
    <cellStyle name="40% - Accent1 7 3 3 4 2" xfId="24839"/>
    <cellStyle name="40% - Accent1 7 3 3 5" xfId="24840"/>
    <cellStyle name="40% - Accent1 7 3 4" xfId="24841"/>
    <cellStyle name="40% - Accent1 7 3 4 2" xfId="24842"/>
    <cellStyle name="40% - Accent1 7 3 4 2 2" xfId="24843"/>
    <cellStyle name="40% - Accent1 7 3 4 3" xfId="24844"/>
    <cellStyle name="40% - Accent1 7 3 5" xfId="24845"/>
    <cellStyle name="40% - Accent1 7 3 5 2" xfId="24846"/>
    <cellStyle name="40% - Accent1 7 3 5 2 2" xfId="24847"/>
    <cellStyle name="40% - Accent1 7 3 5 3" xfId="24848"/>
    <cellStyle name="40% - Accent1 7 3 6" xfId="24849"/>
    <cellStyle name="40% - Accent1 7 3 6 2" xfId="24850"/>
    <cellStyle name="40% - Accent1 7 3 6 2 2" xfId="24851"/>
    <cellStyle name="40% - Accent1 7 3 6 3" xfId="24852"/>
    <cellStyle name="40% - Accent1 7 3 7" xfId="24853"/>
    <cellStyle name="40% - Accent1 7 3 7 2" xfId="24854"/>
    <cellStyle name="40% - Accent1 7 3 8" xfId="24855"/>
    <cellStyle name="40% - Accent1 7 4" xfId="24856"/>
    <cellStyle name="40% - Accent1 7 4 2" xfId="24857"/>
    <cellStyle name="40% - Accent1 7 4 2 2" xfId="24858"/>
    <cellStyle name="40% - Accent1 7 4 2 2 2" xfId="24859"/>
    <cellStyle name="40% - Accent1 7 4 2 2 2 2" xfId="24860"/>
    <cellStyle name="40% - Accent1 7 4 2 2 3" xfId="24861"/>
    <cellStyle name="40% - Accent1 7 4 2 3" xfId="24862"/>
    <cellStyle name="40% - Accent1 7 4 2 3 2" xfId="24863"/>
    <cellStyle name="40% - Accent1 7 4 2 3 2 2" xfId="24864"/>
    <cellStyle name="40% - Accent1 7 4 2 3 3" xfId="24865"/>
    <cellStyle name="40% - Accent1 7 4 2 4" xfId="24866"/>
    <cellStyle name="40% - Accent1 7 4 2 4 2" xfId="24867"/>
    <cellStyle name="40% - Accent1 7 4 2 5" xfId="24868"/>
    <cellStyle name="40% - Accent1 7 4 3" xfId="24869"/>
    <cellStyle name="40% - Accent1 7 4 3 2" xfId="24870"/>
    <cellStyle name="40% - Accent1 7 4 3 2 2" xfId="24871"/>
    <cellStyle name="40% - Accent1 7 4 3 3" xfId="24872"/>
    <cellStyle name="40% - Accent1 7 4 4" xfId="24873"/>
    <cellStyle name="40% - Accent1 7 4 4 2" xfId="24874"/>
    <cellStyle name="40% - Accent1 7 4 4 2 2" xfId="24875"/>
    <cellStyle name="40% - Accent1 7 4 4 3" xfId="24876"/>
    <cellStyle name="40% - Accent1 7 4 5" xfId="24877"/>
    <cellStyle name="40% - Accent1 7 4 5 2" xfId="24878"/>
    <cellStyle name="40% - Accent1 7 4 6" xfId="24879"/>
    <cellStyle name="40% - Accent1 7 5" xfId="24880"/>
    <cellStyle name="40% - Accent1 7 5 2" xfId="24881"/>
    <cellStyle name="40% - Accent1 7 5 2 2" xfId="24882"/>
    <cellStyle name="40% - Accent1 7 5 2 2 2" xfId="24883"/>
    <cellStyle name="40% - Accent1 7 5 2 3" xfId="24884"/>
    <cellStyle name="40% - Accent1 7 5 3" xfId="24885"/>
    <cellStyle name="40% - Accent1 7 5 3 2" xfId="24886"/>
    <cellStyle name="40% - Accent1 7 5 3 2 2" xfId="24887"/>
    <cellStyle name="40% - Accent1 7 5 3 3" xfId="24888"/>
    <cellStyle name="40% - Accent1 7 5 4" xfId="24889"/>
    <cellStyle name="40% - Accent1 7 5 4 2" xfId="24890"/>
    <cellStyle name="40% - Accent1 7 5 5" xfId="24891"/>
    <cellStyle name="40% - Accent1 7 6" xfId="24892"/>
    <cellStyle name="40% - Accent1 7 6 2" xfId="24893"/>
    <cellStyle name="40% - Accent1 7 6 2 2" xfId="24894"/>
    <cellStyle name="40% - Accent1 7 6 3" xfId="24895"/>
    <cellStyle name="40% - Accent1 7 7" xfId="24896"/>
    <cellStyle name="40% - Accent1 7 7 2" xfId="24897"/>
    <cellStyle name="40% - Accent1 7 7 2 2" xfId="24898"/>
    <cellStyle name="40% - Accent1 7 7 3" xfId="24899"/>
    <cellStyle name="40% - Accent1 7 8" xfId="24900"/>
    <cellStyle name="40% - Accent1 7 8 2" xfId="24901"/>
    <cellStyle name="40% - Accent1 7 8 2 2" xfId="24902"/>
    <cellStyle name="40% - Accent1 7 8 3" xfId="24903"/>
    <cellStyle name="40% - Accent1 7 9" xfId="24904"/>
    <cellStyle name="40% - Accent1 7 9 2" xfId="24905"/>
    <cellStyle name="40% - Accent1 70" xfId="24906"/>
    <cellStyle name="40% - Accent1 70 2" xfId="24907"/>
    <cellStyle name="40% - Accent1 70 2 2" xfId="24908"/>
    <cellStyle name="40% - Accent1 70 3" xfId="24909"/>
    <cellStyle name="40% - Accent1 70 3 2" xfId="24910"/>
    <cellStyle name="40% - Accent1 70 4" xfId="24911"/>
    <cellStyle name="40% - Accent1 71" xfId="24912"/>
    <cellStyle name="40% - Accent1 71 2" xfId="24913"/>
    <cellStyle name="40% - Accent1 71 2 2" xfId="24914"/>
    <cellStyle name="40% - Accent1 71 3" xfId="24915"/>
    <cellStyle name="40% - Accent1 71 3 2" xfId="24916"/>
    <cellStyle name="40% - Accent1 71 4" xfId="24917"/>
    <cellStyle name="40% - Accent1 72" xfId="24918"/>
    <cellStyle name="40% - Accent1 72 2" xfId="24919"/>
    <cellStyle name="40% - Accent1 72 2 2" xfId="24920"/>
    <cellStyle name="40% - Accent1 72 3" xfId="24921"/>
    <cellStyle name="40% - Accent1 72 3 2" xfId="24922"/>
    <cellStyle name="40% - Accent1 72 4" xfId="24923"/>
    <cellStyle name="40% - Accent1 73" xfId="24924"/>
    <cellStyle name="40% - Accent1 73 2" xfId="24925"/>
    <cellStyle name="40% - Accent1 73 2 2" xfId="24926"/>
    <cellStyle name="40% - Accent1 73 3" xfId="24927"/>
    <cellStyle name="40% - Accent1 73 3 2" xfId="24928"/>
    <cellStyle name="40% - Accent1 73 4" xfId="24929"/>
    <cellStyle name="40% - Accent1 74" xfId="24930"/>
    <cellStyle name="40% - Accent1 74 2" xfId="24931"/>
    <cellStyle name="40% - Accent1 74 2 2" xfId="24932"/>
    <cellStyle name="40% - Accent1 74 3" xfId="24933"/>
    <cellStyle name="40% - Accent1 74 3 2" xfId="24934"/>
    <cellStyle name="40% - Accent1 74 4" xfId="24935"/>
    <cellStyle name="40% - Accent1 75" xfId="24936"/>
    <cellStyle name="40% - Accent1 75 2" xfId="24937"/>
    <cellStyle name="40% - Accent1 75 2 2" xfId="24938"/>
    <cellStyle name="40% - Accent1 75 3" xfId="24939"/>
    <cellStyle name="40% - Accent1 75 3 2" xfId="24940"/>
    <cellStyle name="40% - Accent1 75 4" xfId="24941"/>
    <cellStyle name="40% - Accent1 76" xfId="24942"/>
    <cellStyle name="40% - Accent1 76 2" xfId="24943"/>
    <cellStyle name="40% - Accent1 76 2 2" xfId="24944"/>
    <cellStyle name="40% - Accent1 76 3" xfId="24945"/>
    <cellStyle name="40% - Accent1 76 3 2" xfId="24946"/>
    <cellStyle name="40% - Accent1 76 4" xfId="24947"/>
    <cellStyle name="40% - Accent1 77" xfId="24948"/>
    <cellStyle name="40% - Accent1 77 2" xfId="24949"/>
    <cellStyle name="40% - Accent1 77 2 2" xfId="24950"/>
    <cellStyle name="40% - Accent1 77 3" xfId="24951"/>
    <cellStyle name="40% - Accent1 77 3 2" xfId="24952"/>
    <cellStyle name="40% - Accent1 77 4" xfId="24953"/>
    <cellStyle name="40% - Accent1 78" xfId="24954"/>
    <cellStyle name="40% - Accent1 78 2" xfId="24955"/>
    <cellStyle name="40% - Accent1 78 2 2" xfId="24956"/>
    <cellStyle name="40% - Accent1 78 3" xfId="24957"/>
    <cellStyle name="40% - Accent1 78 3 2" xfId="24958"/>
    <cellStyle name="40% - Accent1 78 4" xfId="24959"/>
    <cellStyle name="40% - Accent1 79" xfId="24960"/>
    <cellStyle name="40% - Accent1 79 2" xfId="24961"/>
    <cellStyle name="40% - Accent1 79 2 2" xfId="24962"/>
    <cellStyle name="40% - Accent1 79 3" xfId="24963"/>
    <cellStyle name="40% - Accent1 79 3 2" xfId="24964"/>
    <cellStyle name="40% - Accent1 79 4" xfId="24965"/>
    <cellStyle name="40% - Accent1 8" xfId="24966"/>
    <cellStyle name="40% - Accent1 8 10" xfId="24967"/>
    <cellStyle name="40% - Accent1 8 10 2" xfId="24968"/>
    <cellStyle name="40% - Accent1 8 11" xfId="24969"/>
    <cellStyle name="40% - Accent1 8 2" xfId="24970"/>
    <cellStyle name="40% - Accent1 8 2 2" xfId="24971"/>
    <cellStyle name="40% - Accent1 8 2 2 2" xfId="24972"/>
    <cellStyle name="40% - Accent1 8 2 2 2 2" xfId="24973"/>
    <cellStyle name="40% - Accent1 8 2 2 2 2 2" xfId="24974"/>
    <cellStyle name="40% - Accent1 8 2 2 2 2 2 2" xfId="24975"/>
    <cellStyle name="40% - Accent1 8 2 2 2 2 2 2 2" xfId="24976"/>
    <cellStyle name="40% - Accent1 8 2 2 2 2 2 3" xfId="24977"/>
    <cellStyle name="40% - Accent1 8 2 2 2 2 3" xfId="24978"/>
    <cellStyle name="40% - Accent1 8 2 2 2 2 3 2" xfId="24979"/>
    <cellStyle name="40% - Accent1 8 2 2 2 2 3 2 2" xfId="24980"/>
    <cellStyle name="40% - Accent1 8 2 2 2 2 3 3" xfId="24981"/>
    <cellStyle name="40% - Accent1 8 2 2 2 2 4" xfId="24982"/>
    <cellStyle name="40% - Accent1 8 2 2 2 2 4 2" xfId="24983"/>
    <cellStyle name="40% - Accent1 8 2 2 2 2 5" xfId="24984"/>
    <cellStyle name="40% - Accent1 8 2 2 2 3" xfId="24985"/>
    <cellStyle name="40% - Accent1 8 2 2 2 3 2" xfId="24986"/>
    <cellStyle name="40% - Accent1 8 2 2 2 3 2 2" xfId="24987"/>
    <cellStyle name="40% - Accent1 8 2 2 2 3 3" xfId="24988"/>
    <cellStyle name="40% - Accent1 8 2 2 2 4" xfId="24989"/>
    <cellStyle name="40% - Accent1 8 2 2 2 4 2" xfId="24990"/>
    <cellStyle name="40% - Accent1 8 2 2 2 4 2 2" xfId="24991"/>
    <cellStyle name="40% - Accent1 8 2 2 2 4 3" xfId="24992"/>
    <cellStyle name="40% - Accent1 8 2 2 2 5" xfId="24993"/>
    <cellStyle name="40% - Accent1 8 2 2 2 5 2" xfId="24994"/>
    <cellStyle name="40% - Accent1 8 2 2 2 6" xfId="24995"/>
    <cellStyle name="40% - Accent1 8 2 2 3" xfId="24996"/>
    <cellStyle name="40% - Accent1 8 2 2 3 2" xfId="24997"/>
    <cellStyle name="40% - Accent1 8 2 2 3 2 2" xfId="24998"/>
    <cellStyle name="40% - Accent1 8 2 2 3 2 2 2" xfId="24999"/>
    <cellStyle name="40% - Accent1 8 2 2 3 2 3" xfId="25000"/>
    <cellStyle name="40% - Accent1 8 2 2 3 3" xfId="25001"/>
    <cellStyle name="40% - Accent1 8 2 2 3 3 2" xfId="25002"/>
    <cellStyle name="40% - Accent1 8 2 2 3 3 2 2" xfId="25003"/>
    <cellStyle name="40% - Accent1 8 2 2 3 3 3" xfId="25004"/>
    <cellStyle name="40% - Accent1 8 2 2 3 4" xfId="25005"/>
    <cellStyle name="40% - Accent1 8 2 2 3 4 2" xfId="25006"/>
    <cellStyle name="40% - Accent1 8 2 2 3 5" xfId="25007"/>
    <cellStyle name="40% - Accent1 8 2 2 4" xfId="25008"/>
    <cellStyle name="40% - Accent1 8 2 2 4 2" xfId="25009"/>
    <cellStyle name="40% - Accent1 8 2 2 4 2 2" xfId="25010"/>
    <cellStyle name="40% - Accent1 8 2 2 4 3" xfId="25011"/>
    <cellStyle name="40% - Accent1 8 2 2 5" xfId="25012"/>
    <cellStyle name="40% - Accent1 8 2 2 5 2" xfId="25013"/>
    <cellStyle name="40% - Accent1 8 2 2 5 2 2" xfId="25014"/>
    <cellStyle name="40% - Accent1 8 2 2 5 3" xfId="25015"/>
    <cellStyle name="40% - Accent1 8 2 2 6" xfId="25016"/>
    <cellStyle name="40% - Accent1 8 2 2 6 2" xfId="25017"/>
    <cellStyle name="40% - Accent1 8 2 2 6 2 2" xfId="25018"/>
    <cellStyle name="40% - Accent1 8 2 2 6 3" xfId="25019"/>
    <cellStyle name="40% - Accent1 8 2 2 7" xfId="25020"/>
    <cellStyle name="40% - Accent1 8 2 2 7 2" xfId="25021"/>
    <cellStyle name="40% - Accent1 8 2 2 8" xfId="25022"/>
    <cellStyle name="40% - Accent1 8 2 3" xfId="25023"/>
    <cellStyle name="40% - Accent1 8 2 3 2" xfId="25024"/>
    <cellStyle name="40% - Accent1 8 2 3 2 2" xfId="25025"/>
    <cellStyle name="40% - Accent1 8 2 3 2 2 2" xfId="25026"/>
    <cellStyle name="40% - Accent1 8 2 3 2 2 2 2" xfId="25027"/>
    <cellStyle name="40% - Accent1 8 2 3 2 2 3" xfId="25028"/>
    <cellStyle name="40% - Accent1 8 2 3 2 3" xfId="25029"/>
    <cellStyle name="40% - Accent1 8 2 3 2 3 2" xfId="25030"/>
    <cellStyle name="40% - Accent1 8 2 3 2 3 2 2" xfId="25031"/>
    <cellStyle name="40% - Accent1 8 2 3 2 3 3" xfId="25032"/>
    <cellStyle name="40% - Accent1 8 2 3 2 4" xfId="25033"/>
    <cellStyle name="40% - Accent1 8 2 3 2 4 2" xfId="25034"/>
    <cellStyle name="40% - Accent1 8 2 3 2 5" xfId="25035"/>
    <cellStyle name="40% - Accent1 8 2 3 3" xfId="25036"/>
    <cellStyle name="40% - Accent1 8 2 3 3 2" xfId="25037"/>
    <cellStyle name="40% - Accent1 8 2 3 3 2 2" xfId="25038"/>
    <cellStyle name="40% - Accent1 8 2 3 3 3" xfId="25039"/>
    <cellStyle name="40% - Accent1 8 2 3 4" xfId="25040"/>
    <cellStyle name="40% - Accent1 8 2 3 4 2" xfId="25041"/>
    <cellStyle name="40% - Accent1 8 2 3 4 2 2" xfId="25042"/>
    <cellStyle name="40% - Accent1 8 2 3 4 3" xfId="25043"/>
    <cellStyle name="40% - Accent1 8 2 3 5" xfId="25044"/>
    <cellStyle name="40% - Accent1 8 2 3 5 2" xfId="25045"/>
    <cellStyle name="40% - Accent1 8 2 3 6" xfId="25046"/>
    <cellStyle name="40% - Accent1 8 2 4" xfId="25047"/>
    <cellStyle name="40% - Accent1 8 2 4 2" xfId="25048"/>
    <cellStyle name="40% - Accent1 8 2 4 2 2" xfId="25049"/>
    <cellStyle name="40% - Accent1 8 2 4 2 2 2" xfId="25050"/>
    <cellStyle name="40% - Accent1 8 2 4 2 3" xfId="25051"/>
    <cellStyle name="40% - Accent1 8 2 4 3" xfId="25052"/>
    <cellStyle name="40% - Accent1 8 2 4 3 2" xfId="25053"/>
    <cellStyle name="40% - Accent1 8 2 4 3 2 2" xfId="25054"/>
    <cellStyle name="40% - Accent1 8 2 4 3 3" xfId="25055"/>
    <cellStyle name="40% - Accent1 8 2 4 4" xfId="25056"/>
    <cellStyle name="40% - Accent1 8 2 4 4 2" xfId="25057"/>
    <cellStyle name="40% - Accent1 8 2 4 5" xfId="25058"/>
    <cellStyle name="40% - Accent1 8 2 5" xfId="25059"/>
    <cellStyle name="40% - Accent1 8 2 5 2" xfId="25060"/>
    <cellStyle name="40% - Accent1 8 2 5 2 2" xfId="25061"/>
    <cellStyle name="40% - Accent1 8 2 5 3" xfId="25062"/>
    <cellStyle name="40% - Accent1 8 2 6" xfId="25063"/>
    <cellStyle name="40% - Accent1 8 2 6 2" xfId="25064"/>
    <cellStyle name="40% - Accent1 8 2 6 2 2" xfId="25065"/>
    <cellStyle name="40% - Accent1 8 2 6 3" xfId="25066"/>
    <cellStyle name="40% - Accent1 8 2 7" xfId="25067"/>
    <cellStyle name="40% - Accent1 8 2 7 2" xfId="25068"/>
    <cellStyle name="40% - Accent1 8 2 7 2 2" xfId="25069"/>
    <cellStyle name="40% - Accent1 8 2 7 3" xfId="25070"/>
    <cellStyle name="40% - Accent1 8 2 8" xfId="25071"/>
    <cellStyle name="40% - Accent1 8 2 8 2" xfId="25072"/>
    <cellStyle name="40% - Accent1 8 2 9" xfId="25073"/>
    <cellStyle name="40% - Accent1 8 3" xfId="25074"/>
    <cellStyle name="40% - Accent1 8 3 2" xfId="25075"/>
    <cellStyle name="40% - Accent1 8 3 2 2" xfId="25076"/>
    <cellStyle name="40% - Accent1 8 3 2 2 2" xfId="25077"/>
    <cellStyle name="40% - Accent1 8 3 2 2 2 2" xfId="25078"/>
    <cellStyle name="40% - Accent1 8 3 2 2 2 2 2" xfId="25079"/>
    <cellStyle name="40% - Accent1 8 3 2 2 2 3" xfId="25080"/>
    <cellStyle name="40% - Accent1 8 3 2 2 3" xfId="25081"/>
    <cellStyle name="40% - Accent1 8 3 2 2 3 2" xfId="25082"/>
    <cellStyle name="40% - Accent1 8 3 2 2 3 2 2" xfId="25083"/>
    <cellStyle name="40% - Accent1 8 3 2 2 3 3" xfId="25084"/>
    <cellStyle name="40% - Accent1 8 3 2 2 4" xfId="25085"/>
    <cellStyle name="40% - Accent1 8 3 2 2 4 2" xfId="25086"/>
    <cellStyle name="40% - Accent1 8 3 2 2 5" xfId="25087"/>
    <cellStyle name="40% - Accent1 8 3 2 3" xfId="25088"/>
    <cellStyle name="40% - Accent1 8 3 2 3 2" xfId="25089"/>
    <cellStyle name="40% - Accent1 8 3 2 3 2 2" xfId="25090"/>
    <cellStyle name="40% - Accent1 8 3 2 3 3" xfId="25091"/>
    <cellStyle name="40% - Accent1 8 3 2 4" xfId="25092"/>
    <cellStyle name="40% - Accent1 8 3 2 4 2" xfId="25093"/>
    <cellStyle name="40% - Accent1 8 3 2 4 2 2" xfId="25094"/>
    <cellStyle name="40% - Accent1 8 3 2 4 3" xfId="25095"/>
    <cellStyle name="40% - Accent1 8 3 2 5" xfId="25096"/>
    <cellStyle name="40% - Accent1 8 3 2 5 2" xfId="25097"/>
    <cellStyle name="40% - Accent1 8 3 2 6" xfId="25098"/>
    <cellStyle name="40% - Accent1 8 3 3" xfId="25099"/>
    <cellStyle name="40% - Accent1 8 3 3 2" xfId="25100"/>
    <cellStyle name="40% - Accent1 8 3 3 2 2" xfId="25101"/>
    <cellStyle name="40% - Accent1 8 3 3 2 2 2" xfId="25102"/>
    <cellStyle name="40% - Accent1 8 3 3 2 3" xfId="25103"/>
    <cellStyle name="40% - Accent1 8 3 3 3" xfId="25104"/>
    <cellStyle name="40% - Accent1 8 3 3 3 2" xfId="25105"/>
    <cellStyle name="40% - Accent1 8 3 3 3 2 2" xfId="25106"/>
    <cellStyle name="40% - Accent1 8 3 3 3 3" xfId="25107"/>
    <cellStyle name="40% - Accent1 8 3 3 4" xfId="25108"/>
    <cellStyle name="40% - Accent1 8 3 3 4 2" xfId="25109"/>
    <cellStyle name="40% - Accent1 8 3 3 5" xfId="25110"/>
    <cellStyle name="40% - Accent1 8 3 4" xfId="25111"/>
    <cellStyle name="40% - Accent1 8 3 4 2" xfId="25112"/>
    <cellStyle name="40% - Accent1 8 3 4 2 2" xfId="25113"/>
    <cellStyle name="40% - Accent1 8 3 4 3" xfId="25114"/>
    <cellStyle name="40% - Accent1 8 3 5" xfId="25115"/>
    <cellStyle name="40% - Accent1 8 3 5 2" xfId="25116"/>
    <cellStyle name="40% - Accent1 8 3 5 2 2" xfId="25117"/>
    <cellStyle name="40% - Accent1 8 3 5 3" xfId="25118"/>
    <cellStyle name="40% - Accent1 8 3 6" xfId="25119"/>
    <cellStyle name="40% - Accent1 8 3 6 2" xfId="25120"/>
    <cellStyle name="40% - Accent1 8 3 6 2 2" xfId="25121"/>
    <cellStyle name="40% - Accent1 8 3 6 3" xfId="25122"/>
    <cellStyle name="40% - Accent1 8 3 7" xfId="25123"/>
    <cellStyle name="40% - Accent1 8 3 7 2" xfId="25124"/>
    <cellStyle name="40% - Accent1 8 3 8" xfId="25125"/>
    <cellStyle name="40% - Accent1 8 4" xfId="25126"/>
    <cellStyle name="40% - Accent1 8 4 2" xfId="25127"/>
    <cellStyle name="40% - Accent1 8 4 2 2" xfId="25128"/>
    <cellStyle name="40% - Accent1 8 4 2 2 2" xfId="25129"/>
    <cellStyle name="40% - Accent1 8 4 2 2 2 2" xfId="25130"/>
    <cellStyle name="40% - Accent1 8 4 2 2 3" xfId="25131"/>
    <cellStyle name="40% - Accent1 8 4 2 3" xfId="25132"/>
    <cellStyle name="40% - Accent1 8 4 2 3 2" xfId="25133"/>
    <cellStyle name="40% - Accent1 8 4 2 3 2 2" xfId="25134"/>
    <cellStyle name="40% - Accent1 8 4 2 3 3" xfId="25135"/>
    <cellStyle name="40% - Accent1 8 4 2 4" xfId="25136"/>
    <cellStyle name="40% - Accent1 8 4 2 4 2" xfId="25137"/>
    <cellStyle name="40% - Accent1 8 4 2 5" xfId="25138"/>
    <cellStyle name="40% - Accent1 8 4 3" xfId="25139"/>
    <cellStyle name="40% - Accent1 8 4 3 2" xfId="25140"/>
    <cellStyle name="40% - Accent1 8 4 3 2 2" xfId="25141"/>
    <cellStyle name="40% - Accent1 8 4 3 3" xfId="25142"/>
    <cellStyle name="40% - Accent1 8 4 4" xfId="25143"/>
    <cellStyle name="40% - Accent1 8 4 4 2" xfId="25144"/>
    <cellStyle name="40% - Accent1 8 4 4 2 2" xfId="25145"/>
    <cellStyle name="40% - Accent1 8 4 4 3" xfId="25146"/>
    <cellStyle name="40% - Accent1 8 4 5" xfId="25147"/>
    <cellStyle name="40% - Accent1 8 4 5 2" xfId="25148"/>
    <cellStyle name="40% - Accent1 8 4 6" xfId="25149"/>
    <cellStyle name="40% - Accent1 8 5" xfId="25150"/>
    <cellStyle name="40% - Accent1 8 5 2" xfId="25151"/>
    <cellStyle name="40% - Accent1 8 5 2 2" xfId="25152"/>
    <cellStyle name="40% - Accent1 8 5 2 2 2" xfId="25153"/>
    <cellStyle name="40% - Accent1 8 5 2 3" xfId="25154"/>
    <cellStyle name="40% - Accent1 8 5 3" xfId="25155"/>
    <cellStyle name="40% - Accent1 8 5 3 2" xfId="25156"/>
    <cellStyle name="40% - Accent1 8 5 3 2 2" xfId="25157"/>
    <cellStyle name="40% - Accent1 8 5 3 3" xfId="25158"/>
    <cellStyle name="40% - Accent1 8 5 4" xfId="25159"/>
    <cellStyle name="40% - Accent1 8 5 4 2" xfId="25160"/>
    <cellStyle name="40% - Accent1 8 5 5" xfId="25161"/>
    <cellStyle name="40% - Accent1 8 6" xfId="25162"/>
    <cellStyle name="40% - Accent1 8 6 2" xfId="25163"/>
    <cellStyle name="40% - Accent1 8 6 2 2" xfId="25164"/>
    <cellStyle name="40% - Accent1 8 6 3" xfId="25165"/>
    <cellStyle name="40% - Accent1 8 7" xfId="25166"/>
    <cellStyle name="40% - Accent1 8 7 2" xfId="25167"/>
    <cellStyle name="40% - Accent1 8 7 2 2" xfId="25168"/>
    <cellStyle name="40% - Accent1 8 7 3" xfId="25169"/>
    <cellStyle name="40% - Accent1 8 8" xfId="25170"/>
    <cellStyle name="40% - Accent1 8 8 2" xfId="25171"/>
    <cellStyle name="40% - Accent1 8 8 2 2" xfId="25172"/>
    <cellStyle name="40% - Accent1 8 8 3" xfId="25173"/>
    <cellStyle name="40% - Accent1 8 9" xfId="25174"/>
    <cellStyle name="40% - Accent1 8 9 2" xfId="25175"/>
    <cellStyle name="40% - Accent1 80" xfId="25176"/>
    <cellStyle name="40% - Accent1 80 2" xfId="25177"/>
    <cellStyle name="40% - Accent1 80 2 2" xfId="25178"/>
    <cellStyle name="40% - Accent1 80 3" xfId="25179"/>
    <cellStyle name="40% - Accent1 81" xfId="25180"/>
    <cellStyle name="40% - Accent1 81 2" xfId="25181"/>
    <cellStyle name="40% - Accent1 82" xfId="25182"/>
    <cellStyle name="40% - Accent1 82 2" xfId="25183"/>
    <cellStyle name="40% - Accent1 83" xfId="25184"/>
    <cellStyle name="40% - Accent1 83 2" xfId="25185"/>
    <cellStyle name="40% - Accent1 84" xfId="25186"/>
    <cellStyle name="40% - Accent1 84 2" xfId="25187"/>
    <cellStyle name="40% - Accent1 85" xfId="25188"/>
    <cellStyle name="40% - Accent1 85 2" xfId="25189"/>
    <cellStyle name="40% - Accent1 86" xfId="25190"/>
    <cellStyle name="40% - Accent1 86 2" xfId="25191"/>
    <cellStyle name="40% - Accent1 87" xfId="25192"/>
    <cellStyle name="40% - Accent1 87 2" xfId="25193"/>
    <cellStyle name="40% - Accent1 88" xfId="25194"/>
    <cellStyle name="40% - Accent1 88 2" xfId="25195"/>
    <cellStyle name="40% - Accent1 89" xfId="25196"/>
    <cellStyle name="40% - Accent1 89 2" xfId="25197"/>
    <cellStyle name="40% - Accent1 9" xfId="25198"/>
    <cellStyle name="40% - Accent1 9 10" xfId="25199"/>
    <cellStyle name="40% - Accent1 9 2" xfId="25200"/>
    <cellStyle name="40% - Accent1 9 2 2" xfId="25201"/>
    <cellStyle name="40% - Accent1 9 2 2 2" xfId="25202"/>
    <cellStyle name="40% - Accent1 9 2 2 2 2" xfId="25203"/>
    <cellStyle name="40% - Accent1 9 2 2 2 2 2" xfId="25204"/>
    <cellStyle name="40% - Accent1 9 2 2 2 2 2 2" xfId="25205"/>
    <cellStyle name="40% - Accent1 9 2 2 2 2 2 2 2" xfId="25206"/>
    <cellStyle name="40% - Accent1 9 2 2 2 2 2 3" xfId="25207"/>
    <cellStyle name="40% - Accent1 9 2 2 2 2 3" xfId="25208"/>
    <cellStyle name="40% - Accent1 9 2 2 2 2 3 2" xfId="25209"/>
    <cellStyle name="40% - Accent1 9 2 2 2 2 3 2 2" xfId="25210"/>
    <cellStyle name="40% - Accent1 9 2 2 2 2 3 3" xfId="25211"/>
    <cellStyle name="40% - Accent1 9 2 2 2 2 4" xfId="25212"/>
    <cellStyle name="40% - Accent1 9 2 2 2 2 4 2" xfId="25213"/>
    <cellStyle name="40% - Accent1 9 2 2 2 2 5" xfId="25214"/>
    <cellStyle name="40% - Accent1 9 2 2 2 3" xfId="25215"/>
    <cellStyle name="40% - Accent1 9 2 2 2 3 2" xfId="25216"/>
    <cellStyle name="40% - Accent1 9 2 2 2 3 2 2" xfId="25217"/>
    <cellStyle name="40% - Accent1 9 2 2 2 3 3" xfId="25218"/>
    <cellStyle name="40% - Accent1 9 2 2 2 4" xfId="25219"/>
    <cellStyle name="40% - Accent1 9 2 2 2 4 2" xfId="25220"/>
    <cellStyle name="40% - Accent1 9 2 2 2 4 2 2" xfId="25221"/>
    <cellStyle name="40% - Accent1 9 2 2 2 4 3" xfId="25222"/>
    <cellStyle name="40% - Accent1 9 2 2 2 5" xfId="25223"/>
    <cellStyle name="40% - Accent1 9 2 2 2 5 2" xfId="25224"/>
    <cellStyle name="40% - Accent1 9 2 2 2 6" xfId="25225"/>
    <cellStyle name="40% - Accent1 9 2 2 3" xfId="25226"/>
    <cellStyle name="40% - Accent1 9 2 2 3 2" xfId="25227"/>
    <cellStyle name="40% - Accent1 9 2 2 3 2 2" xfId="25228"/>
    <cellStyle name="40% - Accent1 9 2 2 3 2 2 2" xfId="25229"/>
    <cellStyle name="40% - Accent1 9 2 2 3 2 3" xfId="25230"/>
    <cellStyle name="40% - Accent1 9 2 2 3 3" xfId="25231"/>
    <cellStyle name="40% - Accent1 9 2 2 3 3 2" xfId="25232"/>
    <cellStyle name="40% - Accent1 9 2 2 3 3 2 2" xfId="25233"/>
    <cellStyle name="40% - Accent1 9 2 2 3 3 3" xfId="25234"/>
    <cellStyle name="40% - Accent1 9 2 2 3 4" xfId="25235"/>
    <cellStyle name="40% - Accent1 9 2 2 3 4 2" xfId="25236"/>
    <cellStyle name="40% - Accent1 9 2 2 3 5" xfId="25237"/>
    <cellStyle name="40% - Accent1 9 2 2 4" xfId="25238"/>
    <cellStyle name="40% - Accent1 9 2 2 4 2" xfId="25239"/>
    <cellStyle name="40% - Accent1 9 2 2 4 2 2" xfId="25240"/>
    <cellStyle name="40% - Accent1 9 2 2 4 3" xfId="25241"/>
    <cellStyle name="40% - Accent1 9 2 2 5" xfId="25242"/>
    <cellStyle name="40% - Accent1 9 2 2 5 2" xfId="25243"/>
    <cellStyle name="40% - Accent1 9 2 2 5 2 2" xfId="25244"/>
    <cellStyle name="40% - Accent1 9 2 2 5 3" xfId="25245"/>
    <cellStyle name="40% - Accent1 9 2 2 6" xfId="25246"/>
    <cellStyle name="40% - Accent1 9 2 2 6 2" xfId="25247"/>
    <cellStyle name="40% - Accent1 9 2 2 6 2 2" xfId="25248"/>
    <cellStyle name="40% - Accent1 9 2 2 6 3" xfId="25249"/>
    <cellStyle name="40% - Accent1 9 2 2 7" xfId="25250"/>
    <cellStyle name="40% - Accent1 9 2 2 7 2" xfId="25251"/>
    <cellStyle name="40% - Accent1 9 2 2 8" xfId="25252"/>
    <cellStyle name="40% - Accent1 9 2 3" xfId="25253"/>
    <cellStyle name="40% - Accent1 9 2 3 2" xfId="25254"/>
    <cellStyle name="40% - Accent1 9 2 3 2 2" xfId="25255"/>
    <cellStyle name="40% - Accent1 9 2 3 2 2 2" xfId="25256"/>
    <cellStyle name="40% - Accent1 9 2 3 2 2 2 2" xfId="25257"/>
    <cellStyle name="40% - Accent1 9 2 3 2 2 3" xfId="25258"/>
    <cellStyle name="40% - Accent1 9 2 3 2 3" xfId="25259"/>
    <cellStyle name="40% - Accent1 9 2 3 2 3 2" xfId="25260"/>
    <cellStyle name="40% - Accent1 9 2 3 2 3 2 2" xfId="25261"/>
    <cellStyle name="40% - Accent1 9 2 3 2 3 3" xfId="25262"/>
    <cellStyle name="40% - Accent1 9 2 3 2 4" xfId="25263"/>
    <cellStyle name="40% - Accent1 9 2 3 2 4 2" xfId="25264"/>
    <cellStyle name="40% - Accent1 9 2 3 2 5" xfId="25265"/>
    <cellStyle name="40% - Accent1 9 2 3 3" xfId="25266"/>
    <cellStyle name="40% - Accent1 9 2 3 3 2" xfId="25267"/>
    <cellStyle name="40% - Accent1 9 2 3 3 2 2" xfId="25268"/>
    <cellStyle name="40% - Accent1 9 2 3 3 3" xfId="25269"/>
    <cellStyle name="40% - Accent1 9 2 3 4" xfId="25270"/>
    <cellStyle name="40% - Accent1 9 2 3 4 2" xfId="25271"/>
    <cellStyle name="40% - Accent1 9 2 3 4 2 2" xfId="25272"/>
    <cellStyle name="40% - Accent1 9 2 3 4 3" xfId="25273"/>
    <cellStyle name="40% - Accent1 9 2 3 5" xfId="25274"/>
    <cellStyle name="40% - Accent1 9 2 3 5 2" xfId="25275"/>
    <cellStyle name="40% - Accent1 9 2 3 6" xfId="25276"/>
    <cellStyle name="40% - Accent1 9 2 4" xfId="25277"/>
    <cellStyle name="40% - Accent1 9 2 4 2" xfId="25278"/>
    <cellStyle name="40% - Accent1 9 2 4 2 2" xfId="25279"/>
    <cellStyle name="40% - Accent1 9 2 4 2 2 2" xfId="25280"/>
    <cellStyle name="40% - Accent1 9 2 4 2 3" xfId="25281"/>
    <cellStyle name="40% - Accent1 9 2 4 3" xfId="25282"/>
    <cellStyle name="40% - Accent1 9 2 4 3 2" xfId="25283"/>
    <cellStyle name="40% - Accent1 9 2 4 3 2 2" xfId="25284"/>
    <cellStyle name="40% - Accent1 9 2 4 3 3" xfId="25285"/>
    <cellStyle name="40% - Accent1 9 2 4 4" xfId="25286"/>
    <cellStyle name="40% - Accent1 9 2 4 4 2" xfId="25287"/>
    <cellStyle name="40% - Accent1 9 2 4 5" xfId="25288"/>
    <cellStyle name="40% - Accent1 9 2 5" xfId="25289"/>
    <cellStyle name="40% - Accent1 9 2 5 2" xfId="25290"/>
    <cellStyle name="40% - Accent1 9 2 5 2 2" xfId="25291"/>
    <cellStyle name="40% - Accent1 9 2 5 3" xfId="25292"/>
    <cellStyle name="40% - Accent1 9 2 6" xfId="25293"/>
    <cellStyle name="40% - Accent1 9 2 6 2" xfId="25294"/>
    <cellStyle name="40% - Accent1 9 2 6 2 2" xfId="25295"/>
    <cellStyle name="40% - Accent1 9 2 6 3" xfId="25296"/>
    <cellStyle name="40% - Accent1 9 2 7" xfId="25297"/>
    <cellStyle name="40% - Accent1 9 2 7 2" xfId="25298"/>
    <cellStyle name="40% - Accent1 9 2 7 2 2" xfId="25299"/>
    <cellStyle name="40% - Accent1 9 2 7 3" xfId="25300"/>
    <cellStyle name="40% - Accent1 9 2 8" xfId="25301"/>
    <cellStyle name="40% - Accent1 9 2 8 2" xfId="25302"/>
    <cellStyle name="40% - Accent1 9 2 9" xfId="25303"/>
    <cellStyle name="40% - Accent1 9 3" xfId="25304"/>
    <cellStyle name="40% - Accent1 9 3 2" xfId="25305"/>
    <cellStyle name="40% - Accent1 9 3 2 2" xfId="25306"/>
    <cellStyle name="40% - Accent1 9 3 2 2 2" xfId="25307"/>
    <cellStyle name="40% - Accent1 9 3 2 2 2 2" xfId="25308"/>
    <cellStyle name="40% - Accent1 9 3 2 2 2 2 2" xfId="25309"/>
    <cellStyle name="40% - Accent1 9 3 2 2 2 3" xfId="25310"/>
    <cellStyle name="40% - Accent1 9 3 2 2 3" xfId="25311"/>
    <cellStyle name="40% - Accent1 9 3 2 2 3 2" xfId="25312"/>
    <cellStyle name="40% - Accent1 9 3 2 2 3 2 2" xfId="25313"/>
    <cellStyle name="40% - Accent1 9 3 2 2 3 3" xfId="25314"/>
    <cellStyle name="40% - Accent1 9 3 2 2 4" xfId="25315"/>
    <cellStyle name="40% - Accent1 9 3 2 2 4 2" xfId="25316"/>
    <cellStyle name="40% - Accent1 9 3 2 2 5" xfId="25317"/>
    <cellStyle name="40% - Accent1 9 3 2 3" xfId="25318"/>
    <cellStyle name="40% - Accent1 9 3 2 3 2" xfId="25319"/>
    <cellStyle name="40% - Accent1 9 3 2 3 2 2" xfId="25320"/>
    <cellStyle name="40% - Accent1 9 3 2 3 3" xfId="25321"/>
    <cellStyle name="40% - Accent1 9 3 2 4" xfId="25322"/>
    <cellStyle name="40% - Accent1 9 3 2 4 2" xfId="25323"/>
    <cellStyle name="40% - Accent1 9 3 2 4 2 2" xfId="25324"/>
    <cellStyle name="40% - Accent1 9 3 2 4 3" xfId="25325"/>
    <cellStyle name="40% - Accent1 9 3 2 5" xfId="25326"/>
    <cellStyle name="40% - Accent1 9 3 2 5 2" xfId="25327"/>
    <cellStyle name="40% - Accent1 9 3 2 6" xfId="25328"/>
    <cellStyle name="40% - Accent1 9 3 3" xfId="25329"/>
    <cellStyle name="40% - Accent1 9 3 3 2" xfId="25330"/>
    <cellStyle name="40% - Accent1 9 3 3 2 2" xfId="25331"/>
    <cellStyle name="40% - Accent1 9 3 3 2 2 2" xfId="25332"/>
    <cellStyle name="40% - Accent1 9 3 3 2 3" xfId="25333"/>
    <cellStyle name="40% - Accent1 9 3 3 3" xfId="25334"/>
    <cellStyle name="40% - Accent1 9 3 3 3 2" xfId="25335"/>
    <cellStyle name="40% - Accent1 9 3 3 3 2 2" xfId="25336"/>
    <cellStyle name="40% - Accent1 9 3 3 3 3" xfId="25337"/>
    <cellStyle name="40% - Accent1 9 3 3 4" xfId="25338"/>
    <cellStyle name="40% - Accent1 9 3 3 4 2" xfId="25339"/>
    <cellStyle name="40% - Accent1 9 3 3 5" xfId="25340"/>
    <cellStyle name="40% - Accent1 9 3 4" xfId="25341"/>
    <cellStyle name="40% - Accent1 9 3 4 2" xfId="25342"/>
    <cellStyle name="40% - Accent1 9 3 4 2 2" xfId="25343"/>
    <cellStyle name="40% - Accent1 9 3 4 3" xfId="25344"/>
    <cellStyle name="40% - Accent1 9 3 5" xfId="25345"/>
    <cellStyle name="40% - Accent1 9 3 5 2" xfId="25346"/>
    <cellStyle name="40% - Accent1 9 3 5 2 2" xfId="25347"/>
    <cellStyle name="40% - Accent1 9 3 5 3" xfId="25348"/>
    <cellStyle name="40% - Accent1 9 3 6" xfId="25349"/>
    <cellStyle name="40% - Accent1 9 3 6 2" xfId="25350"/>
    <cellStyle name="40% - Accent1 9 3 6 2 2" xfId="25351"/>
    <cellStyle name="40% - Accent1 9 3 6 3" xfId="25352"/>
    <cellStyle name="40% - Accent1 9 3 7" xfId="25353"/>
    <cellStyle name="40% - Accent1 9 3 7 2" xfId="25354"/>
    <cellStyle name="40% - Accent1 9 3 8" xfId="25355"/>
    <cellStyle name="40% - Accent1 9 4" xfId="25356"/>
    <cellStyle name="40% - Accent1 9 4 2" xfId="25357"/>
    <cellStyle name="40% - Accent1 9 4 2 2" xfId="25358"/>
    <cellStyle name="40% - Accent1 9 4 2 2 2" xfId="25359"/>
    <cellStyle name="40% - Accent1 9 4 2 2 2 2" xfId="25360"/>
    <cellStyle name="40% - Accent1 9 4 2 2 3" xfId="25361"/>
    <cellStyle name="40% - Accent1 9 4 2 3" xfId="25362"/>
    <cellStyle name="40% - Accent1 9 4 2 3 2" xfId="25363"/>
    <cellStyle name="40% - Accent1 9 4 2 3 2 2" xfId="25364"/>
    <cellStyle name="40% - Accent1 9 4 2 3 3" xfId="25365"/>
    <cellStyle name="40% - Accent1 9 4 2 4" xfId="25366"/>
    <cellStyle name="40% - Accent1 9 4 2 4 2" xfId="25367"/>
    <cellStyle name="40% - Accent1 9 4 2 5" xfId="25368"/>
    <cellStyle name="40% - Accent1 9 4 3" xfId="25369"/>
    <cellStyle name="40% - Accent1 9 4 3 2" xfId="25370"/>
    <cellStyle name="40% - Accent1 9 4 3 2 2" xfId="25371"/>
    <cellStyle name="40% - Accent1 9 4 3 3" xfId="25372"/>
    <cellStyle name="40% - Accent1 9 4 4" xfId="25373"/>
    <cellStyle name="40% - Accent1 9 4 4 2" xfId="25374"/>
    <cellStyle name="40% - Accent1 9 4 4 2 2" xfId="25375"/>
    <cellStyle name="40% - Accent1 9 4 4 3" xfId="25376"/>
    <cellStyle name="40% - Accent1 9 4 5" xfId="25377"/>
    <cellStyle name="40% - Accent1 9 4 5 2" xfId="25378"/>
    <cellStyle name="40% - Accent1 9 4 6" xfId="25379"/>
    <cellStyle name="40% - Accent1 9 5" xfId="25380"/>
    <cellStyle name="40% - Accent1 9 5 2" xfId="25381"/>
    <cellStyle name="40% - Accent1 9 5 2 2" xfId="25382"/>
    <cellStyle name="40% - Accent1 9 5 2 2 2" xfId="25383"/>
    <cellStyle name="40% - Accent1 9 5 2 3" xfId="25384"/>
    <cellStyle name="40% - Accent1 9 5 3" xfId="25385"/>
    <cellStyle name="40% - Accent1 9 5 3 2" xfId="25386"/>
    <cellStyle name="40% - Accent1 9 5 3 2 2" xfId="25387"/>
    <cellStyle name="40% - Accent1 9 5 3 3" xfId="25388"/>
    <cellStyle name="40% - Accent1 9 5 4" xfId="25389"/>
    <cellStyle name="40% - Accent1 9 5 4 2" xfId="25390"/>
    <cellStyle name="40% - Accent1 9 5 5" xfId="25391"/>
    <cellStyle name="40% - Accent1 9 6" xfId="25392"/>
    <cellStyle name="40% - Accent1 9 6 2" xfId="25393"/>
    <cellStyle name="40% - Accent1 9 6 2 2" xfId="25394"/>
    <cellStyle name="40% - Accent1 9 6 3" xfId="25395"/>
    <cellStyle name="40% - Accent1 9 7" xfId="25396"/>
    <cellStyle name="40% - Accent1 9 7 2" xfId="25397"/>
    <cellStyle name="40% - Accent1 9 7 2 2" xfId="25398"/>
    <cellStyle name="40% - Accent1 9 7 3" xfId="25399"/>
    <cellStyle name="40% - Accent1 9 8" xfId="25400"/>
    <cellStyle name="40% - Accent1 9 8 2" xfId="25401"/>
    <cellStyle name="40% - Accent1 9 8 2 2" xfId="25402"/>
    <cellStyle name="40% - Accent1 9 8 3" xfId="25403"/>
    <cellStyle name="40% - Accent1 9 9" xfId="25404"/>
    <cellStyle name="40% - Accent1 9 9 2" xfId="25405"/>
    <cellStyle name="40% - Accent1 90" xfId="25406"/>
    <cellStyle name="40% - Accent1 90 2" xfId="25407"/>
    <cellStyle name="40% - Accent1 91" xfId="25408"/>
    <cellStyle name="40% - Accent1 91 2" xfId="25409"/>
    <cellStyle name="40% - Accent1 92" xfId="25410"/>
    <cellStyle name="40% - Accent1 92 2" xfId="25411"/>
    <cellStyle name="40% - Accent1 93" xfId="25412"/>
    <cellStyle name="40% - Accent1 94" xfId="25413"/>
    <cellStyle name="40% - Accent1 95" xfId="25414"/>
    <cellStyle name="40% - Accent1 96" xfId="25415"/>
    <cellStyle name="40% - Accent1 97" xfId="25416"/>
    <cellStyle name="40% - Accent1 98" xfId="25417"/>
    <cellStyle name="40% - Accent1 99" xfId="25418"/>
    <cellStyle name="40% - Accent2" xfId="29" builtinId="35" customBuiltin="1"/>
    <cellStyle name="40% - Accent2 10" xfId="25419"/>
    <cellStyle name="40% - Accent2 10 10" xfId="25420"/>
    <cellStyle name="40% - Accent2 10 2" xfId="25421"/>
    <cellStyle name="40% - Accent2 10 2 2" xfId="25422"/>
    <cellStyle name="40% - Accent2 10 2 2 2" xfId="25423"/>
    <cellStyle name="40% - Accent2 10 2 2 2 2" xfId="25424"/>
    <cellStyle name="40% - Accent2 10 2 2 2 2 2" xfId="25425"/>
    <cellStyle name="40% - Accent2 10 2 2 2 2 2 2" xfId="25426"/>
    <cellStyle name="40% - Accent2 10 2 2 2 2 2 2 2" xfId="25427"/>
    <cellStyle name="40% - Accent2 10 2 2 2 2 2 3" xfId="25428"/>
    <cellStyle name="40% - Accent2 10 2 2 2 2 3" xfId="25429"/>
    <cellStyle name="40% - Accent2 10 2 2 2 2 3 2" xfId="25430"/>
    <cellStyle name="40% - Accent2 10 2 2 2 2 3 2 2" xfId="25431"/>
    <cellStyle name="40% - Accent2 10 2 2 2 2 3 3" xfId="25432"/>
    <cellStyle name="40% - Accent2 10 2 2 2 2 4" xfId="25433"/>
    <cellStyle name="40% - Accent2 10 2 2 2 2 4 2" xfId="25434"/>
    <cellStyle name="40% - Accent2 10 2 2 2 2 5" xfId="25435"/>
    <cellStyle name="40% - Accent2 10 2 2 2 3" xfId="25436"/>
    <cellStyle name="40% - Accent2 10 2 2 2 3 2" xfId="25437"/>
    <cellStyle name="40% - Accent2 10 2 2 2 3 2 2" xfId="25438"/>
    <cellStyle name="40% - Accent2 10 2 2 2 3 3" xfId="25439"/>
    <cellStyle name="40% - Accent2 10 2 2 2 4" xfId="25440"/>
    <cellStyle name="40% - Accent2 10 2 2 2 4 2" xfId="25441"/>
    <cellStyle name="40% - Accent2 10 2 2 2 4 2 2" xfId="25442"/>
    <cellStyle name="40% - Accent2 10 2 2 2 4 3" xfId="25443"/>
    <cellStyle name="40% - Accent2 10 2 2 2 5" xfId="25444"/>
    <cellStyle name="40% - Accent2 10 2 2 2 5 2" xfId="25445"/>
    <cellStyle name="40% - Accent2 10 2 2 2 6" xfId="25446"/>
    <cellStyle name="40% - Accent2 10 2 2 3" xfId="25447"/>
    <cellStyle name="40% - Accent2 10 2 2 3 2" xfId="25448"/>
    <cellStyle name="40% - Accent2 10 2 2 3 2 2" xfId="25449"/>
    <cellStyle name="40% - Accent2 10 2 2 3 2 2 2" xfId="25450"/>
    <cellStyle name="40% - Accent2 10 2 2 3 2 3" xfId="25451"/>
    <cellStyle name="40% - Accent2 10 2 2 3 3" xfId="25452"/>
    <cellStyle name="40% - Accent2 10 2 2 3 3 2" xfId="25453"/>
    <cellStyle name="40% - Accent2 10 2 2 3 3 2 2" xfId="25454"/>
    <cellStyle name="40% - Accent2 10 2 2 3 3 3" xfId="25455"/>
    <cellStyle name="40% - Accent2 10 2 2 3 4" xfId="25456"/>
    <cellStyle name="40% - Accent2 10 2 2 3 4 2" xfId="25457"/>
    <cellStyle name="40% - Accent2 10 2 2 3 5" xfId="25458"/>
    <cellStyle name="40% - Accent2 10 2 2 4" xfId="25459"/>
    <cellStyle name="40% - Accent2 10 2 2 4 2" xfId="25460"/>
    <cellStyle name="40% - Accent2 10 2 2 4 2 2" xfId="25461"/>
    <cellStyle name="40% - Accent2 10 2 2 4 3" xfId="25462"/>
    <cellStyle name="40% - Accent2 10 2 2 5" xfId="25463"/>
    <cellStyle name="40% - Accent2 10 2 2 5 2" xfId="25464"/>
    <cellStyle name="40% - Accent2 10 2 2 5 2 2" xfId="25465"/>
    <cellStyle name="40% - Accent2 10 2 2 5 3" xfId="25466"/>
    <cellStyle name="40% - Accent2 10 2 2 6" xfId="25467"/>
    <cellStyle name="40% - Accent2 10 2 2 6 2" xfId="25468"/>
    <cellStyle name="40% - Accent2 10 2 2 6 2 2" xfId="25469"/>
    <cellStyle name="40% - Accent2 10 2 2 6 3" xfId="25470"/>
    <cellStyle name="40% - Accent2 10 2 2 7" xfId="25471"/>
    <cellStyle name="40% - Accent2 10 2 2 7 2" xfId="25472"/>
    <cellStyle name="40% - Accent2 10 2 2 8" xfId="25473"/>
    <cellStyle name="40% - Accent2 10 2 3" xfId="25474"/>
    <cellStyle name="40% - Accent2 10 2 3 2" xfId="25475"/>
    <cellStyle name="40% - Accent2 10 2 3 2 2" xfId="25476"/>
    <cellStyle name="40% - Accent2 10 2 3 2 2 2" xfId="25477"/>
    <cellStyle name="40% - Accent2 10 2 3 2 2 2 2" xfId="25478"/>
    <cellStyle name="40% - Accent2 10 2 3 2 2 3" xfId="25479"/>
    <cellStyle name="40% - Accent2 10 2 3 2 3" xfId="25480"/>
    <cellStyle name="40% - Accent2 10 2 3 2 3 2" xfId="25481"/>
    <cellStyle name="40% - Accent2 10 2 3 2 3 2 2" xfId="25482"/>
    <cellStyle name="40% - Accent2 10 2 3 2 3 3" xfId="25483"/>
    <cellStyle name="40% - Accent2 10 2 3 2 4" xfId="25484"/>
    <cellStyle name="40% - Accent2 10 2 3 2 4 2" xfId="25485"/>
    <cellStyle name="40% - Accent2 10 2 3 2 5" xfId="25486"/>
    <cellStyle name="40% - Accent2 10 2 3 3" xfId="25487"/>
    <cellStyle name="40% - Accent2 10 2 3 3 2" xfId="25488"/>
    <cellStyle name="40% - Accent2 10 2 3 3 2 2" xfId="25489"/>
    <cellStyle name="40% - Accent2 10 2 3 3 3" xfId="25490"/>
    <cellStyle name="40% - Accent2 10 2 3 4" xfId="25491"/>
    <cellStyle name="40% - Accent2 10 2 3 4 2" xfId="25492"/>
    <cellStyle name="40% - Accent2 10 2 3 4 2 2" xfId="25493"/>
    <cellStyle name="40% - Accent2 10 2 3 4 3" xfId="25494"/>
    <cellStyle name="40% - Accent2 10 2 3 5" xfId="25495"/>
    <cellStyle name="40% - Accent2 10 2 3 5 2" xfId="25496"/>
    <cellStyle name="40% - Accent2 10 2 3 6" xfId="25497"/>
    <cellStyle name="40% - Accent2 10 2 4" xfId="25498"/>
    <cellStyle name="40% - Accent2 10 2 4 2" xfId="25499"/>
    <cellStyle name="40% - Accent2 10 2 4 2 2" xfId="25500"/>
    <cellStyle name="40% - Accent2 10 2 4 2 2 2" xfId="25501"/>
    <cellStyle name="40% - Accent2 10 2 4 2 3" xfId="25502"/>
    <cellStyle name="40% - Accent2 10 2 4 3" xfId="25503"/>
    <cellStyle name="40% - Accent2 10 2 4 3 2" xfId="25504"/>
    <cellStyle name="40% - Accent2 10 2 4 3 2 2" xfId="25505"/>
    <cellStyle name="40% - Accent2 10 2 4 3 3" xfId="25506"/>
    <cellStyle name="40% - Accent2 10 2 4 4" xfId="25507"/>
    <cellStyle name="40% - Accent2 10 2 4 4 2" xfId="25508"/>
    <cellStyle name="40% - Accent2 10 2 4 5" xfId="25509"/>
    <cellStyle name="40% - Accent2 10 2 5" xfId="25510"/>
    <cellStyle name="40% - Accent2 10 2 5 2" xfId="25511"/>
    <cellStyle name="40% - Accent2 10 2 5 2 2" xfId="25512"/>
    <cellStyle name="40% - Accent2 10 2 5 3" xfId="25513"/>
    <cellStyle name="40% - Accent2 10 2 6" xfId="25514"/>
    <cellStyle name="40% - Accent2 10 2 6 2" xfId="25515"/>
    <cellStyle name="40% - Accent2 10 2 6 2 2" xfId="25516"/>
    <cellStyle name="40% - Accent2 10 2 6 3" xfId="25517"/>
    <cellStyle name="40% - Accent2 10 2 7" xfId="25518"/>
    <cellStyle name="40% - Accent2 10 2 7 2" xfId="25519"/>
    <cellStyle name="40% - Accent2 10 2 7 2 2" xfId="25520"/>
    <cellStyle name="40% - Accent2 10 2 7 3" xfId="25521"/>
    <cellStyle name="40% - Accent2 10 2 8" xfId="25522"/>
    <cellStyle name="40% - Accent2 10 2 8 2" xfId="25523"/>
    <cellStyle name="40% - Accent2 10 2 9" xfId="25524"/>
    <cellStyle name="40% - Accent2 10 3" xfId="25525"/>
    <cellStyle name="40% - Accent2 10 3 2" xfId="25526"/>
    <cellStyle name="40% - Accent2 10 3 2 2" xfId="25527"/>
    <cellStyle name="40% - Accent2 10 3 2 2 2" xfId="25528"/>
    <cellStyle name="40% - Accent2 10 3 2 2 2 2" xfId="25529"/>
    <cellStyle name="40% - Accent2 10 3 2 2 2 2 2" xfId="25530"/>
    <cellStyle name="40% - Accent2 10 3 2 2 2 3" xfId="25531"/>
    <cellStyle name="40% - Accent2 10 3 2 2 3" xfId="25532"/>
    <cellStyle name="40% - Accent2 10 3 2 2 3 2" xfId="25533"/>
    <cellStyle name="40% - Accent2 10 3 2 2 3 2 2" xfId="25534"/>
    <cellStyle name="40% - Accent2 10 3 2 2 3 3" xfId="25535"/>
    <cellStyle name="40% - Accent2 10 3 2 2 4" xfId="25536"/>
    <cellStyle name="40% - Accent2 10 3 2 2 4 2" xfId="25537"/>
    <cellStyle name="40% - Accent2 10 3 2 2 5" xfId="25538"/>
    <cellStyle name="40% - Accent2 10 3 2 3" xfId="25539"/>
    <cellStyle name="40% - Accent2 10 3 2 3 2" xfId="25540"/>
    <cellStyle name="40% - Accent2 10 3 2 3 2 2" xfId="25541"/>
    <cellStyle name="40% - Accent2 10 3 2 3 3" xfId="25542"/>
    <cellStyle name="40% - Accent2 10 3 2 4" xfId="25543"/>
    <cellStyle name="40% - Accent2 10 3 2 4 2" xfId="25544"/>
    <cellStyle name="40% - Accent2 10 3 2 4 2 2" xfId="25545"/>
    <cellStyle name="40% - Accent2 10 3 2 4 3" xfId="25546"/>
    <cellStyle name="40% - Accent2 10 3 2 5" xfId="25547"/>
    <cellStyle name="40% - Accent2 10 3 2 5 2" xfId="25548"/>
    <cellStyle name="40% - Accent2 10 3 2 6" xfId="25549"/>
    <cellStyle name="40% - Accent2 10 3 3" xfId="25550"/>
    <cellStyle name="40% - Accent2 10 3 3 2" xfId="25551"/>
    <cellStyle name="40% - Accent2 10 3 3 2 2" xfId="25552"/>
    <cellStyle name="40% - Accent2 10 3 3 2 2 2" xfId="25553"/>
    <cellStyle name="40% - Accent2 10 3 3 2 3" xfId="25554"/>
    <cellStyle name="40% - Accent2 10 3 3 3" xfId="25555"/>
    <cellStyle name="40% - Accent2 10 3 3 3 2" xfId="25556"/>
    <cellStyle name="40% - Accent2 10 3 3 3 2 2" xfId="25557"/>
    <cellStyle name="40% - Accent2 10 3 3 3 3" xfId="25558"/>
    <cellStyle name="40% - Accent2 10 3 3 4" xfId="25559"/>
    <cellStyle name="40% - Accent2 10 3 3 4 2" xfId="25560"/>
    <cellStyle name="40% - Accent2 10 3 3 5" xfId="25561"/>
    <cellStyle name="40% - Accent2 10 3 4" xfId="25562"/>
    <cellStyle name="40% - Accent2 10 3 4 2" xfId="25563"/>
    <cellStyle name="40% - Accent2 10 3 4 2 2" xfId="25564"/>
    <cellStyle name="40% - Accent2 10 3 4 3" xfId="25565"/>
    <cellStyle name="40% - Accent2 10 3 5" xfId="25566"/>
    <cellStyle name="40% - Accent2 10 3 5 2" xfId="25567"/>
    <cellStyle name="40% - Accent2 10 3 5 2 2" xfId="25568"/>
    <cellStyle name="40% - Accent2 10 3 5 3" xfId="25569"/>
    <cellStyle name="40% - Accent2 10 3 6" xfId="25570"/>
    <cellStyle name="40% - Accent2 10 3 6 2" xfId="25571"/>
    <cellStyle name="40% - Accent2 10 3 6 2 2" xfId="25572"/>
    <cellStyle name="40% - Accent2 10 3 6 3" xfId="25573"/>
    <cellStyle name="40% - Accent2 10 3 7" xfId="25574"/>
    <cellStyle name="40% - Accent2 10 3 7 2" xfId="25575"/>
    <cellStyle name="40% - Accent2 10 3 8" xfId="25576"/>
    <cellStyle name="40% - Accent2 10 4" xfId="25577"/>
    <cellStyle name="40% - Accent2 10 4 2" xfId="25578"/>
    <cellStyle name="40% - Accent2 10 4 2 2" xfId="25579"/>
    <cellStyle name="40% - Accent2 10 4 2 2 2" xfId="25580"/>
    <cellStyle name="40% - Accent2 10 4 2 2 2 2" xfId="25581"/>
    <cellStyle name="40% - Accent2 10 4 2 2 3" xfId="25582"/>
    <cellStyle name="40% - Accent2 10 4 2 3" xfId="25583"/>
    <cellStyle name="40% - Accent2 10 4 2 3 2" xfId="25584"/>
    <cellStyle name="40% - Accent2 10 4 2 3 2 2" xfId="25585"/>
    <cellStyle name="40% - Accent2 10 4 2 3 3" xfId="25586"/>
    <cellStyle name="40% - Accent2 10 4 2 4" xfId="25587"/>
    <cellStyle name="40% - Accent2 10 4 2 4 2" xfId="25588"/>
    <cellStyle name="40% - Accent2 10 4 2 5" xfId="25589"/>
    <cellStyle name="40% - Accent2 10 4 3" xfId="25590"/>
    <cellStyle name="40% - Accent2 10 4 3 2" xfId="25591"/>
    <cellStyle name="40% - Accent2 10 4 3 2 2" xfId="25592"/>
    <cellStyle name="40% - Accent2 10 4 3 3" xfId="25593"/>
    <cellStyle name="40% - Accent2 10 4 4" xfId="25594"/>
    <cellStyle name="40% - Accent2 10 4 4 2" xfId="25595"/>
    <cellStyle name="40% - Accent2 10 4 4 2 2" xfId="25596"/>
    <cellStyle name="40% - Accent2 10 4 4 3" xfId="25597"/>
    <cellStyle name="40% - Accent2 10 4 5" xfId="25598"/>
    <cellStyle name="40% - Accent2 10 4 5 2" xfId="25599"/>
    <cellStyle name="40% - Accent2 10 4 6" xfId="25600"/>
    <cellStyle name="40% - Accent2 10 5" xfId="25601"/>
    <cellStyle name="40% - Accent2 10 5 2" xfId="25602"/>
    <cellStyle name="40% - Accent2 10 5 2 2" xfId="25603"/>
    <cellStyle name="40% - Accent2 10 5 2 2 2" xfId="25604"/>
    <cellStyle name="40% - Accent2 10 5 2 3" xfId="25605"/>
    <cellStyle name="40% - Accent2 10 5 3" xfId="25606"/>
    <cellStyle name="40% - Accent2 10 5 3 2" xfId="25607"/>
    <cellStyle name="40% - Accent2 10 5 3 2 2" xfId="25608"/>
    <cellStyle name="40% - Accent2 10 5 3 3" xfId="25609"/>
    <cellStyle name="40% - Accent2 10 5 4" xfId="25610"/>
    <cellStyle name="40% - Accent2 10 5 4 2" xfId="25611"/>
    <cellStyle name="40% - Accent2 10 5 5" xfId="25612"/>
    <cellStyle name="40% - Accent2 10 6" xfId="25613"/>
    <cellStyle name="40% - Accent2 10 6 2" xfId="25614"/>
    <cellStyle name="40% - Accent2 10 6 2 2" xfId="25615"/>
    <cellStyle name="40% - Accent2 10 6 3" xfId="25616"/>
    <cellStyle name="40% - Accent2 10 7" xfId="25617"/>
    <cellStyle name="40% - Accent2 10 7 2" xfId="25618"/>
    <cellStyle name="40% - Accent2 10 7 2 2" xfId="25619"/>
    <cellStyle name="40% - Accent2 10 7 3" xfId="25620"/>
    <cellStyle name="40% - Accent2 10 8" xfId="25621"/>
    <cellStyle name="40% - Accent2 10 8 2" xfId="25622"/>
    <cellStyle name="40% - Accent2 10 8 2 2" xfId="25623"/>
    <cellStyle name="40% - Accent2 10 8 3" xfId="25624"/>
    <cellStyle name="40% - Accent2 10 9" xfId="25625"/>
    <cellStyle name="40% - Accent2 10 9 2" xfId="25626"/>
    <cellStyle name="40% - Accent2 100" xfId="25627"/>
    <cellStyle name="40% - Accent2 101" xfId="25628"/>
    <cellStyle name="40% - Accent2 102" xfId="25629"/>
    <cellStyle name="40% - Accent2 103" xfId="25630"/>
    <cellStyle name="40% - Accent2 104" xfId="25631"/>
    <cellStyle name="40% - Accent2 105" xfId="25632"/>
    <cellStyle name="40% - Accent2 106" xfId="25633"/>
    <cellStyle name="40% - Accent2 107" xfId="25634"/>
    <cellStyle name="40% - Accent2 108" xfId="25635"/>
    <cellStyle name="40% - Accent2 109" xfId="25636"/>
    <cellStyle name="40% - Accent2 11" xfId="25637"/>
    <cellStyle name="40% - Accent2 11 10" xfId="25638"/>
    <cellStyle name="40% - Accent2 11 2" xfId="25639"/>
    <cellStyle name="40% - Accent2 11 2 2" xfId="25640"/>
    <cellStyle name="40% - Accent2 11 2 2 2" xfId="25641"/>
    <cellStyle name="40% - Accent2 11 2 2 2 2" xfId="25642"/>
    <cellStyle name="40% - Accent2 11 2 2 2 2 2" xfId="25643"/>
    <cellStyle name="40% - Accent2 11 2 2 2 2 2 2" xfId="25644"/>
    <cellStyle name="40% - Accent2 11 2 2 2 2 2 2 2" xfId="25645"/>
    <cellStyle name="40% - Accent2 11 2 2 2 2 2 3" xfId="25646"/>
    <cellStyle name="40% - Accent2 11 2 2 2 2 3" xfId="25647"/>
    <cellStyle name="40% - Accent2 11 2 2 2 2 3 2" xfId="25648"/>
    <cellStyle name="40% - Accent2 11 2 2 2 2 3 2 2" xfId="25649"/>
    <cellStyle name="40% - Accent2 11 2 2 2 2 3 3" xfId="25650"/>
    <cellStyle name="40% - Accent2 11 2 2 2 2 4" xfId="25651"/>
    <cellStyle name="40% - Accent2 11 2 2 2 2 4 2" xfId="25652"/>
    <cellStyle name="40% - Accent2 11 2 2 2 2 5" xfId="25653"/>
    <cellStyle name="40% - Accent2 11 2 2 2 3" xfId="25654"/>
    <cellStyle name="40% - Accent2 11 2 2 2 3 2" xfId="25655"/>
    <cellStyle name="40% - Accent2 11 2 2 2 3 2 2" xfId="25656"/>
    <cellStyle name="40% - Accent2 11 2 2 2 3 3" xfId="25657"/>
    <cellStyle name="40% - Accent2 11 2 2 2 4" xfId="25658"/>
    <cellStyle name="40% - Accent2 11 2 2 2 4 2" xfId="25659"/>
    <cellStyle name="40% - Accent2 11 2 2 2 4 2 2" xfId="25660"/>
    <cellStyle name="40% - Accent2 11 2 2 2 4 3" xfId="25661"/>
    <cellStyle name="40% - Accent2 11 2 2 2 5" xfId="25662"/>
    <cellStyle name="40% - Accent2 11 2 2 2 5 2" xfId="25663"/>
    <cellStyle name="40% - Accent2 11 2 2 2 6" xfId="25664"/>
    <cellStyle name="40% - Accent2 11 2 2 3" xfId="25665"/>
    <cellStyle name="40% - Accent2 11 2 2 3 2" xfId="25666"/>
    <cellStyle name="40% - Accent2 11 2 2 3 2 2" xfId="25667"/>
    <cellStyle name="40% - Accent2 11 2 2 3 2 2 2" xfId="25668"/>
    <cellStyle name="40% - Accent2 11 2 2 3 2 3" xfId="25669"/>
    <cellStyle name="40% - Accent2 11 2 2 3 3" xfId="25670"/>
    <cellStyle name="40% - Accent2 11 2 2 3 3 2" xfId="25671"/>
    <cellStyle name="40% - Accent2 11 2 2 3 3 2 2" xfId="25672"/>
    <cellStyle name="40% - Accent2 11 2 2 3 3 3" xfId="25673"/>
    <cellStyle name="40% - Accent2 11 2 2 3 4" xfId="25674"/>
    <cellStyle name="40% - Accent2 11 2 2 3 4 2" xfId="25675"/>
    <cellStyle name="40% - Accent2 11 2 2 3 5" xfId="25676"/>
    <cellStyle name="40% - Accent2 11 2 2 4" xfId="25677"/>
    <cellStyle name="40% - Accent2 11 2 2 4 2" xfId="25678"/>
    <cellStyle name="40% - Accent2 11 2 2 4 2 2" xfId="25679"/>
    <cellStyle name="40% - Accent2 11 2 2 4 3" xfId="25680"/>
    <cellStyle name="40% - Accent2 11 2 2 5" xfId="25681"/>
    <cellStyle name="40% - Accent2 11 2 2 5 2" xfId="25682"/>
    <cellStyle name="40% - Accent2 11 2 2 5 2 2" xfId="25683"/>
    <cellStyle name="40% - Accent2 11 2 2 5 3" xfId="25684"/>
    <cellStyle name="40% - Accent2 11 2 2 6" xfId="25685"/>
    <cellStyle name="40% - Accent2 11 2 2 6 2" xfId="25686"/>
    <cellStyle name="40% - Accent2 11 2 2 6 2 2" xfId="25687"/>
    <cellStyle name="40% - Accent2 11 2 2 6 3" xfId="25688"/>
    <cellStyle name="40% - Accent2 11 2 2 7" xfId="25689"/>
    <cellStyle name="40% - Accent2 11 2 2 7 2" xfId="25690"/>
    <cellStyle name="40% - Accent2 11 2 2 8" xfId="25691"/>
    <cellStyle name="40% - Accent2 11 2 3" xfId="25692"/>
    <cellStyle name="40% - Accent2 11 2 3 2" xfId="25693"/>
    <cellStyle name="40% - Accent2 11 2 3 2 2" xfId="25694"/>
    <cellStyle name="40% - Accent2 11 2 3 2 2 2" xfId="25695"/>
    <cellStyle name="40% - Accent2 11 2 3 2 2 2 2" xfId="25696"/>
    <cellStyle name="40% - Accent2 11 2 3 2 2 3" xfId="25697"/>
    <cellStyle name="40% - Accent2 11 2 3 2 3" xfId="25698"/>
    <cellStyle name="40% - Accent2 11 2 3 2 3 2" xfId="25699"/>
    <cellStyle name="40% - Accent2 11 2 3 2 3 2 2" xfId="25700"/>
    <cellStyle name="40% - Accent2 11 2 3 2 3 3" xfId="25701"/>
    <cellStyle name="40% - Accent2 11 2 3 2 4" xfId="25702"/>
    <cellStyle name="40% - Accent2 11 2 3 2 4 2" xfId="25703"/>
    <cellStyle name="40% - Accent2 11 2 3 2 5" xfId="25704"/>
    <cellStyle name="40% - Accent2 11 2 3 3" xfId="25705"/>
    <cellStyle name="40% - Accent2 11 2 3 3 2" xfId="25706"/>
    <cellStyle name="40% - Accent2 11 2 3 3 2 2" xfId="25707"/>
    <cellStyle name="40% - Accent2 11 2 3 3 3" xfId="25708"/>
    <cellStyle name="40% - Accent2 11 2 3 4" xfId="25709"/>
    <cellStyle name="40% - Accent2 11 2 3 4 2" xfId="25710"/>
    <cellStyle name="40% - Accent2 11 2 3 4 2 2" xfId="25711"/>
    <cellStyle name="40% - Accent2 11 2 3 4 3" xfId="25712"/>
    <cellStyle name="40% - Accent2 11 2 3 5" xfId="25713"/>
    <cellStyle name="40% - Accent2 11 2 3 5 2" xfId="25714"/>
    <cellStyle name="40% - Accent2 11 2 3 6" xfId="25715"/>
    <cellStyle name="40% - Accent2 11 2 4" xfId="25716"/>
    <cellStyle name="40% - Accent2 11 2 4 2" xfId="25717"/>
    <cellStyle name="40% - Accent2 11 2 4 2 2" xfId="25718"/>
    <cellStyle name="40% - Accent2 11 2 4 2 2 2" xfId="25719"/>
    <cellStyle name="40% - Accent2 11 2 4 2 3" xfId="25720"/>
    <cellStyle name="40% - Accent2 11 2 4 3" xfId="25721"/>
    <cellStyle name="40% - Accent2 11 2 4 3 2" xfId="25722"/>
    <cellStyle name="40% - Accent2 11 2 4 3 2 2" xfId="25723"/>
    <cellStyle name="40% - Accent2 11 2 4 3 3" xfId="25724"/>
    <cellStyle name="40% - Accent2 11 2 4 4" xfId="25725"/>
    <cellStyle name="40% - Accent2 11 2 4 4 2" xfId="25726"/>
    <cellStyle name="40% - Accent2 11 2 4 5" xfId="25727"/>
    <cellStyle name="40% - Accent2 11 2 5" xfId="25728"/>
    <cellStyle name="40% - Accent2 11 2 5 2" xfId="25729"/>
    <cellStyle name="40% - Accent2 11 2 5 2 2" xfId="25730"/>
    <cellStyle name="40% - Accent2 11 2 5 3" xfId="25731"/>
    <cellStyle name="40% - Accent2 11 2 6" xfId="25732"/>
    <cellStyle name="40% - Accent2 11 2 6 2" xfId="25733"/>
    <cellStyle name="40% - Accent2 11 2 6 2 2" xfId="25734"/>
    <cellStyle name="40% - Accent2 11 2 6 3" xfId="25735"/>
    <cellStyle name="40% - Accent2 11 2 7" xfId="25736"/>
    <cellStyle name="40% - Accent2 11 2 7 2" xfId="25737"/>
    <cellStyle name="40% - Accent2 11 2 7 2 2" xfId="25738"/>
    <cellStyle name="40% - Accent2 11 2 7 3" xfId="25739"/>
    <cellStyle name="40% - Accent2 11 2 8" xfId="25740"/>
    <cellStyle name="40% - Accent2 11 2 8 2" xfId="25741"/>
    <cellStyle name="40% - Accent2 11 2 9" xfId="25742"/>
    <cellStyle name="40% - Accent2 11 3" xfId="25743"/>
    <cellStyle name="40% - Accent2 11 3 2" xfId="25744"/>
    <cellStyle name="40% - Accent2 11 3 2 2" xfId="25745"/>
    <cellStyle name="40% - Accent2 11 3 2 2 2" xfId="25746"/>
    <cellStyle name="40% - Accent2 11 3 2 2 2 2" xfId="25747"/>
    <cellStyle name="40% - Accent2 11 3 2 2 2 2 2" xfId="25748"/>
    <cellStyle name="40% - Accent2 11 3 2 2 2 3" xfId="25749"/>
    <cellStyle name="40% - Accent2 11 3 2 2 3" xfId="25750"/>
    <cellStyle name="40% - Accent2 11 3 2 2 3 2" xfId="25751"/>
    <cellStyle name="40% - Accent2 11 3 2 2 3 2 2" xfId="25752"/>
    <cellStyle name="40% - Accent2 11 3 2 2 3 3" xfId="25753"/>
    <cellStyle name="40% - Accent2 11 3 2 2 4" xfId="25754"/>
    <cellStyle name="40% - Accent2 11 3 2 2 4 2" xfId="25755"/>
    <cellStyle name="40% - Accent2 11 3 2 2 5" xfId="25756"/>
    <cellStyle name="40% - Accent2 11 3 2 3" xfId="25757"/>
    <cellStyle name="40% - Accent2 11 3 2 3 2" xfId="25758"/>
    <cellStyle name="40% - Accent2 11 3 2 3 2 2" xfId="25759"/>
    <cellStyle name="40% - Accent2 11 3 2 3 3" xfId="25760"/>
    <cellStyle name="40% - Accent2 11 3 2 4" xfId="25761"/>
    <cellStyle name="40% - Accent2 11 3 2 4 2" xfId="25762"/>
    <cellStyle name="40% - Accent2 11 3 2 4 2 2" xfId="25763"/>
    <cellStyle name="40% - Accent2 11 3 2 4 3" xfId="25764"/>
    <cellStyle name="40% - Accent2 11 3 2 5" xfId="25765"/>
    <cellStyle name="40% - Accent2 11 3 2 5 2" xfId="25766"/>
    <cellStyle name="40% - Accent2 11 3 2 6" xfId="25767"/>
    <cellStyle name="40% - Accent2 11 3 3" xfId="25768"/>
    <cellStyle name="40% - Accent2 11 3 3 2" xfId="25769"/>
    <cellStyle name="40% - Accent2 11 3 3 2 2" xfId="25770"/>
    <cellStyle name="40% - Accent2 11 3 3 2 2 2" xfId="25771"/>
    <cellStyle name="40% - Accent2 11 3 3 2 3" xfId="25772"/>
    <cellStyle name="40% - Accent2 11 3 3 3" xfId="25773"/>
    <cellStyle name="40% - Accent2 11 3 3 3 2" xfId="25774"/>
    <cellStyle name="40% - Accent2 11 3 3 3 2 2" xfId="25775"/>
    <cellStyle name="40% - Accent2 11 3 3 3 3" xfId="25776"/>
    <cellStyle name="40% - Accent2 11 3 3 4" xfId="25777"/>
    <cellStyle name="40% - Accent2 11 3 3 4 2" xfId="25778"/>
    <cellStyle name="40% - Accent2 11 3 3 5" xfId="25779"/>
    <cellStyle name="40% - Accent2 11 3 4" xfId="25780"/>
    <cellStyle name="40% - Accent2 11 3 4 2" xfId="25781"/>
    <cellStyle name="40% - Accent2 11 3 4 2 2" xfId="25782"/>
    <cellStyle name="40% - Accent2 11 3 4 3" xfId="25783"/>
    <cellStyle name="40% - Accent2 11 3 5" xfId="25784"/>
    <cellStyle name="40% - Accent2 11 3 5 2" xfId="25785"/>
    <cellStyle name="40% - Accent2 11 3 5 2 2" xfId="25786"/>
    <cellStyle name="40% - Accent2 11 3 5 3" xfId="25787"/>
    <cellStyle name="40% - Accent2 11 3 6" xfId="25788"/>
    <cellStyle name="40% - Accent2 11 3 6 2" xfId="25789"/>
    <cellStyle name="40% - Accent2 11 3 6 2 2" xfId="25790"/>
    <cellStyle name="40% - Accent2 11 3 6 3" xfId="25791"/>
    <cellStyle name="40% - Accent2 11 3 7" xfId="25792"/>
    <cellStyle name="40% - Accent2 11 3 7 2" xfId="25793"/>
    <cellStyle name="40% - Accent2 11 3 8" xfId="25794"/>
    <cellStyle name="40% - Accent2 11 4" xfId="25795"/>
    <cellStyle name="40% - Accent2 11 4 2" xfId="25796"/>
    <cellStyle name="40% - Accent2 11 4 2 2" xfId="25797"/>
    <cellStyle name="40% - Accent2 11 4 2 2 2" xfId="25798"/>
    <cellStyle name="40% - Accent2 11 4 2 2 2 2" xfId="25799"/>
    <cellStyle name="40% - Accent2 11 4 2 2 3" xfId="25800"/>
    <cellStyle name="40% - Accent2 11 4 2 3" xfId="25801"/>
    <cellStyle name="40% - Accent2 11 4 2 3 2" xfId="25802"/>
    <cellStyle name="40% - Accent2 11 4 2 3 2 2" xfId="25803"/>
    <cellStyle name="40% - Accent2 11 4 2 3 3" xfId="25804"/>
    <cellStyle name="40% - Accent2 11 4 2 4" xfId="25805"/>
    <cellStyle name="40% - Accent2 11 4 2 4 2" xfId="25806"/>
    <cellStyle name="40% - Accent2 11 4 2 5" xfId="25807"/>
    <cellStyle name="40% - Accent2 11 4 3" xfId="25808"/>
    <cellStyle name="40% - Accent2 11 4 3 2" xfId="25809"/>
    <cellStyle name="40% - Accent2 11 4 3 2 2" xfId="25810"/>
    <cellStyle name="40% - Accent2 11 4 3 3" xfId="25811"/>
    <cellStyle name="40% - Accent2 11 4 4" xfId="25812"/>
    <cellStyle name="40% - Accent2 11 4 4 2" xfId="25813"/>
    <cellStyle name="40% - Accent2 11 4 4 2 2" xfId="25814"/>
    <cellStyle name="40% - Accent2 11 4 4 3" xfId="25815"/>
    <cellStyle name="40% - Accent2 11 4 5" xfId="25816"/>
    <cellStyle name="40% - Accent2 11 4 5 2" xfId="25817"/>
    <cellStyle name="40% - Accent2 11 4 6" xfId="25818"/>
    <cellStyle name="40% - Accent2 11 5" xfId="25819"/>
    <cellStyle name="40% - Accent2 11 5 2" xfId="25820"/>
    <cellStyle name="40% - Accent2 11 5 2 2" xfId="25821"/>
    <cellStyle name="40% - Accent2 11 5 2 2 2" xfId="25822"/>
    <cellStyle name="40% - Accent2 11 5 2 3" xfId="25823"/>
    <cellStyle name="40% - Accent2 11 5 3" xfId="25824"/>
    <cellStyle name="40% - Accent2 11 5 3 2" xfId="25825"/>
    <cellStyle name="40% - Accent2 11 5 3 2 2" xfId="25826"/>
    <cellStyle name="40% - Accent2 11 5 3 3" xfId="25827"/>
    <cellStyle name="40% - Accent2 11 5 4" xfId="25828"/>
    <cellStyle name="40% - Accent2 11 5 4 2" xfId="25829"/>
    <cellStyle name="40% - Accent2 11 5 5" xfId="25830"/>
    <cellStyle name="40% - Accent2 11 6" xfId="25831"/>
    <cellStyle name="40% - Accent2 11 6 2" xfId="25832"/>
    <cellStyle name="40% - Accent2 11 6 2 2" xfId="25833"/>
    <cellStyle name="40% - Accent2 11 6 3" xfId="25834"/>
    <cellStyle name="40% - Accent2 11 7" xfId="25835"/>
    <cellStyle name="40% - Accent2 11 7 2" xfId="25836"/>
    <cellStyle name="40% - Accent2 11 7 2 2" xfId="25837"/>
    <cellStyle name="40% - Accent2 11 7 3" xfId="25838"/>
    <cellStyle name="40% - Accent2 11 8" xfId="25839"/>
    <cellStyle name="40% - Accent2 11 8 2" xfId="25840"/>
    <cellStyle name="40% - Accent2 11 8 2 2" xfId="25841"/>
    <cellStyle name="40% - Accent2 11 8 3" xfId="25842"/>
    <cellStyle name="40% - Accent2 11 9" xfId="25843"/>
    <cellStyle name="40% - Accent2 11 9 2" xfId="25844"/>
    <cellStyle name="40% - Accent2 110" xfId="25845"/>
    <cellStyle name="40% - Accent2 111" xfId="25846"/>
    <cellStyle name="40% - Accent2 112" xfId="25847"/>
    <cellStyle name="40% - Accent2 113" xfId="25848"/>
    <cellStyle name="40% - Accent2 114" xfId="25849"/>
    <cellStyle name="40% - Accent2 115" xfId="25850"/>
    <cellStyle name="40% - Accent2 116" xfId="25851"/>
    <cellStyle name="40% - Accent2 117" xfId="25852"/>
    <cellStyle name="40% - Accent2 118" xfId="25853"/>
    <cellStyle name="40% - Accent2 119" xfId="25854"/>
    <cellStyle name="40% - Accent2 12" xfId="25855"/>
    <cellStyle name="40% - Accent2 12 10" xfId="25856"/>
    <cellStyle name="40% - Accent2 12 2" xfId="25857"/>
    <cellStyle name="40% - Accent2 12 2 2" xfId="25858"/>
    <cellStyle name="40% - Accent2 12 2 2 2" xfId="25859"/>
    <cellStyle name="40% - Accent2 12 2 2 2 2" xfId="25860"/>
    <cellStyle name="40% - Accent2 12 2 2 2 2 2" xfId="25861"/>
    <cellStyle name="40% - Accent2 12 2 2 2 2 2 2" xfId="25862"/>
    <cellStyle name="40% - Accent2 12 2 2 2 2 2 2 2" xfId="25863"/>
    <cellStyle name="40% - Accent2 12 2 2 2 2 2 3" xfId="25864"/>
    <cellStyle name="40% - Accent2 12 2 2 2 2 3" xfId="25865"/>
    <cellStyle name="40% - Accent2 12 2 2 2 2 3 2" xfId="25866"/>
    <cellStyle name="40% - Accent2 12 2 2 2 2 3 2 2" xfId="25867"/>
    <cellStyle name="40% - Accent2 12 2 2 2 2 3 3" xfId="25868"/>
    <cellStyle name="40% - Accent2 12 2 2 2 2 4" xfId="25869"/>
    <cellStyle name="40% - Accent2 12 2 2 2 2 4 2" xfId="25870"/>
    <cellStyle name="40% - Accent2 12 2 2 2 2 5" xfId="25871"/>
    <cellStyle name="40% - Accent2 12 2 2 2 3" xfId="25872"/>
    <cellStyle name="40% - Accent2 12 2 2 2 3 2" xfId="25873"/>
    <cellStyle name="40% - Accent2 12 2 2 2 3 2 2" xfId="25874"/>
    <cellStyle name="40% - Accent2 12 2 2 2 3 3" xfId="25875"/>
    <cellStyle name="40% - Accent2 12 2 2 2 4" xfId="25876"/>
    <cellStyle name="40% - Accent2 12 2 2 2 4 2" xfId="25877"/>
    <cellStyle name="40% - Accent2 12 2 2 2 4 2 2" xfId="25878"/>
    <cellStyle name="40% - Accent2 12 2 2 2 4 3" xfId="25879"/>
    <cellStyle name="40% - Accent2 12 2 2 2 5" xfId="25880"/>
    <cellStyle name="40% - Accent2 12 2 2 2 5 2" xfId="25881"/>
    <cellStyle name="40% - Accent2 12 2 2 2 6" xfId="25882"/>
    <cellStyle name="40% - Accent2 12 2 2 3" xfId="25883"/>
    <cellStyle name="40% - Accent2 12 2 2 3 2" xfId="25884"/>
    <cellStyle name="40% - Accent2 12 2 2 3 2 2" xfId="25885"/>
    <cellStyle name="40% - Accent2 12 2 2 3 2 2 2" xfId="25886"/>
    <cellStyle name="40% - Accent2 12 2 2 3 2 3" xfId="25887"/>
    <cellStyle name="40% - Accent2 12 2 2 3 3" xfId="25888"/>
    <cellStyle name="40% - Accent2 12 2 2 3 3 2" xfId="25889"/>
    <cellStyle name="40% - Accent2 12 2 2 3 3 2 2" xfId="25890"/>
    <cellStyle name="40% - Accent2 12 2 2 3 3 3" xfId="25891"/>
    <cellStyle name="40% - Accent2 12 2 2 3 4" xfId="25892"/>
    <cellStyle name="40% - Accent2 12 2 2 3 4 2" xfId="25893"/>
    <cellStyle name="40% - Accent2 12 2 2 3 5" xfId="25894"/>
    <cellStyle name="40% - Accent2 12 2 2 4" xfId="25895"/>
    <cellStyle name="40% - Accent2 12 2 2 4 2" xfId="25896"/>
    <cellStyle name="40% - Accent2 12 2 2 4 2 2" xfId="25897"/>
    <cellStyle name="40% - Accent2 12 2 2 4 3" xfId="25898"/>
    <cellStyle name="40% - Accent2 12 2 2 5" xfId="25899"/>
    <cellStyle name="40% - Accent2 12 2 2 5 2" xfId="25900"/>
    <cellStyle name="40% - Accent2 12 2 2 5 2 2" xfId="25901"/>
    <cellStyle name="40% - Accent2 12 2 2 5 3" xfId="25902"/>
    <cellStyle name="40% - Accent2 12 2 2 6" xfId="25903"/>
    <cellStyle name="40% - Accent2 12 2 2 6 2" xfId="25904"/>
    <cellStyle name="40% - Accent2 12 2 2 6 2 2" xfId="25905"/>
    <cellStyle name="40% - Accent2 12 2 2 6 3" xfId="25906"/>
    <cellStyle name="40% - Accent2 12 2 2 7" xfId="25907"/>
    <cellStyle name="40% - Accent2 12 2 2 7 2" xfId="25908"/>
    <cellStyle name="40% - Accent2 12 2 2 8" xfId="25909"/>
    <cellStyle name="40% - Accent2 12 2 3" xfId="25910"/>
    <cellStyle name="40% - Accent2 12 2 3 2" xfId="25911"/>
    <cellStyle name="40% - Accent2 12 2 3 2 2" xfId="25912"/>
    <cellStyle name="40% - Accent2 12 2 3 2 2 2" xfId="25913"/>
    <cellStyle name="40% - Accent2 12 2 3 2 2 2 2" xfId="25914"/>
    <cellStyle name="40% - Accent2 12 2 3 2 2 3" xfId="25915"/>
    <cellStyle name="40% - Accent2 12 2 3 2 3" xfId="25916"/>
    <cellStyle name="40% - Accent2 12 2 3 2 3 2" xfId="25917"/>
    <cellStyle name="40% - Accent2 12 2 3 2 3 2 2" xfId="25918"/>
    <cellStyle name="40% - Accent2 12 2 3 2 3 3" xfId="25919"/>
    <cellStyle name="40% - Accent2 12 2 3 2 4" xfId="25920"/>
    <cellStyle name="40% - Accent2 12 2 3 2 4 2" xfId="25921"/>
    <cellStyle name="40% - Accent2 12 2 3 2 5" xfId="25922"/>
    <cellStyle name="40% - Accent2 12 2 3 3" xfId="25923"/>
    <cellStyle name="40% - Accent2 12 2 3 3 2" xfId="25924"/>
    <cellStyle name="40% - Accent2 12 2 3 3 2 2" xfId="25925"/>
    <cellStyle name="40% - Accent2 12 2 3 3 3" xfId="25926"/>
    <cellStyle name="40% - Accent2 12 2 3 4" xfId="25927"/>
    <cellStyle name="40% - Accent2 12 2 3 4 2" xfId="25928"/>
    <cellStyle name="40% - Accent2 12 2 3 4 2 2" xfId="25929"/>
    <cellStyle name="40% - Accent2 12 2 3 4 3" xfId="25930"/>
    <cellStyle name="40% - Accent2 12 2 3 5" xfId="25931"/>
    <cellStyle name="40% - Accent2 12 2 3 5 2" xfId="25932"/>
    <cellStyle name="40% - Accent2 12 2 3 6" xfId="25933"/>
    <cellStyle name="40% - Accent2 12 2 4" xfId="25934"/>
    <cellStyle name="40% - Accent2 12 2 4 2" xfId="25935"/>
    <cellStyle name="40% - Accent2 12 2 4 2 2" xfId="25936"/>
    <cellStyle name="40% - Accent2 12 2 4 2 2 2" xfId="25937"/>
    <cellStyle name="40% - Accent2 12 2 4 2 3" xfId="25938"/>
    <cellStyle name="40% - Accent2 12 2 4 3" xfId="25939"/>
    <cellStyle name="40% - Accent2 12 2 4 3 2" xfId="25940"/>
    <cellStyle name="40% - Accent2 12 2 4 3 2 2" xfId="25941"/>
    <cellStyle name="40% - Accent2 12 2 4 3 3" xfId="25942"/>
    <cellStyle name="40% - Accent2 12 2 4 4" xfId="25943"/>
    <cellStyle name="40% - Accent2 12 2 4 4 2" xfId="25944"/>
    <cellStyle name="40% - Accent2 12 2 4 5" xfId="25945"/>
    <cellStyle name="40% - Accent2 12 2 5" xfId="25946"/>
    <cellStyle name="40% - Accent2 12 2 5 2" xfId="25947"/>
    <cellStyle name="40% - Accent2 12 2 5 2 2" xfId="25948"/>
    <cellStyle name="40% - Accent2 12 2 5 3" xfId="25949"/>
    <cellStyle name="40% - Accent2 12 2 6" xfId="25950"/>
    <cellStyle name="40% - Accent2 12 2 6 2" xfId="25951"/>
    <cellStyle name="40% - Accent2 12 2 6 2 2" xfId="25952"/>
    <cellStyle name="40% - Accent2 12 2 6 3" xfId="25953"/>
    <cellStyle name="40% - Accent2 12 2 7" xfId="25954"/>
    <cellStyle name="40% - Accent2 12 2 7 2" xfId="25955"/>
    <cellStyle name="40% - Accent2 12 2 7 2 2" xfId="25956"/>
    <cellStyle name="40% - Accent2 12 2 7 3" xfId="25957"/>
    <cellStyle name="40% - Accent2 12 2 8" xfId="25958"/>
    <cellStyle name="40% - Accent2 12 2 8 2" xfId="25959"/>
    <cellStyle name="40% - Accent2 12 2 9" xfId="25960"/>
    <cellStyle name="40% - Accent2 12 3" xfId="25961"/>
    <cellStyle name="40% - Accent2 12 3 2" xfId="25962"/>
    <cellStyle name="40% - Accent2 12 3 2 2" xfId="25963"/>
    <cellStyle name="40% - Accent2 12 3 2 2 2" xfId="25964"/>
    <cellStyle name="40% - Accent2 12 3 2 2 2 2" xfId="25965"/>
    <cellStyle name="40% - Accent2 12 3 2 2 2 2 2" xfId="25966"/>
    <cellStyle name="40% - Accent2 12 3 2 2 2 3" xfId="25967"/>
    <cellStyle name="40% - Accent2 12 3 2 2 3" xfId="25968"/>
    <cellStyle name="40% - Accent2 12 3 2 2 3 2" xfId="25969"/>
    <cellStyle name="40% - Accent2 12 3 2 2 3 2 2" xfId="25970"/>
    <cellStyle name="40% - Accent2 12 3 2 2 3 3" xfId="25971"/>
    <cellStyle name="40% - Accent2 12 3 2 2 4" xfId="25972"/>
    <cellStyle name="40% - Accent2 12 3 2 2 4 2" xfId="25973"/>
    <cellStyle name="40% - Accent2 12 3 2 2 5" xfId="25974"/>
    <cellStyle name="40% - Accent2 12 3 2 3" xfId="25975"/>
    <cellStyle name="40% - Accent2 12 3 2 3 2" xfId="25976"/>
    <cellStyle name="40% - Accent2 12 3 2 3 2 2" xfId="25977"/>
    <cellStyle name="40% - Accent2 12 3 2 3 3" xfId="25978"/>
    <cellStyle name="40% - Accent2 12 3 2 4" xfId="25979"/>
    <cellStyle name="40% - Accent2 12 3 2 4 2" xfId="25980"/>
    <cellStyle name="40% - Accent2 12 3 2 4 2 2" xfId="25981"/>
    <cellStyle name="40% - Accent2 12 3 2 4 3" xfId="25982"/>
    <cellStyle name="40% - Accent2 12 3 2 5" xfId="25983"/>
    <cellStyle name="40% - Accent2 12 3 2 5 2" xfId="25984"/>
    <cellStyle name="40% - Accent2 12 3 2 6" xfId="25985"/>
    <cellStyle name="40% - Accent2 12 3 3" xfId="25986"/>
    <cellStyle name="40% - Accent2 12 3 3 2" xfId="25987"/>
    <cellStyle name="40% - Accent2 12 3 3 2 2" xfId="25988"/>
    <cellStyle name="40% - Accent2 12 3 3 2 2 2" xfId="25989"/>
    <cellStyle name="40% - Accent2 12 3 3 2 3" xfId="25990"/>
    <cellStyle name="40% - Accent2 12 3 3 3" xfId="25991"/>
    <cellStyle name="40% - Accent2 12 3 3 3 2" xfId="25992"/>
    <cellStyle name="40% - Accent2 12 3 3 3 2 2" xfId="25993"/>
    <cellStyle name="40% - Accent2 12 3 3 3 3" xfId="25994"/>
    <cellStyle name="40% - Accent2 12 3 3 4" xfId="25995"/>
    <cellStyle name="40% - Accent2 12 3 3 4 2" xfId="25996"/>
    <cellStyle name="40% - Accent2 12 3 3 5" xfId="25997"/>
    <cellStyle name="40% - Accent2 12 3 4" xfId="25998"/>
    <cellStyle name="40% - Accent2 12 3 4 2" xfId="25999"/>
    <cellStyle name="40% - Accent2 12 3 4 2 2" xfId="26000"/>
    <cellStyle name="40% - Accent2 12 3 4 3" xfId="26001"/>
    <cellStyle name="40% - Accent2 12 3 5" xfId="26002"/>
    <cellStyle name="40% - Accent2 12 3 5 2" xfId="26003"/>
    <cellStyle name="40% - Accent2 12 3 5 2 2" xfId="26004"/>
    <cellStyle name="40% - Accent2 12 3 5 3" xfId="26005"/>
    <cellStyle name="40% - Accent2 12 3 6" xfId="26006"/>
    <cellStyle name="40% - Accent2 12 3 6 2" xfId="26007"/>
    <cellStyle name="40% - Accent2 12 3 6 2 2" xfId="26008"/>
    <cellStyle name="40% - Accent2 12 3 6 3" xfId="26009"/>
    <cellStyle name="40% - Accent2 12 3 7" xfId="26010"/>
    <cellStyle name="40% - Accent2 12 3 7 2" xfId="26011"/>
    <cellStyle name="40% - Accent2 12 3 8" xfId="26012"/>
    <cellStyle name="40% - Accent2 12 4" xfId="26013"/>
    <cellStyle name="40% - Accent2 12 4 2" xfId="26014"/>
    <cellStyle name="40% - Accent2 12 4 2 2" xfId="26015"/>
    <cellStyle name="40% - Accent2 12 4 2 2 2" xfId="26016"/>
    <cellStyle name="40% - Accent2 12 4 2 2 2 2" xfId="26017"/>
    <cellStyle name="40% - Accent2 12 4 2 2 3" xfId="26018"/>
    <cellStyle name="40% - Accent2 12 4 2 3" xfId="26019"/>
    <cellStyle name="40% - Accent2 12 4 2 3 2" xfId="26020"/>
    <cellStyle name="40% - Accent2 12 4 2 3 2 2" xfId="26021"/>
    <cellStyle name="40% - Accent2 12 4 2 3 3" xfId="26022"/>
    <cellStyle name="40% - Accent2 12 4 2 4" xfId="26023"/>
    <cellStyle name="40% - Accent2 12 4 2 4 2" xfId="26024"/>
    <cellStyle name="40% - Accent2 12 4 2 5" xfId="26025"/>
    <cellStyle name="40% - Accent2 12 4 3" xfId="26026"/>
    <cellStyle name="40% - Accent2 12 4 3 2" xfId="26027"/>
    <cellStyle name="40% - Accent2 12 4 3 2 2" xfId="26028"/>
    <cellStyle name="40% - Accent2 12 4 3 3" xfId="26029"/>
    <cellStyle name="40% - Accent2 12 4 4" xfId="26030"/>
    <cellStyle name="40% - Accent2 12 4 4 2" xfId="26031"/>
    <cellStyle name="40% - Accent2 12 4 4 2 2" xfId="26032"/>
    <cellStyle name="40% - Accent2 12 4 4 3" xfId="26033"/>
    <cellStyle name="40% - Accent2 12 4 5" xfId="26034"/>
    <cellStyle name="40% - Accent2 12 4 5 2" xfId="26035"/>
    <cellStyle name="40% - Accent2 12 4 6" xfId="26036"/>
    <cellStyle name="40% - Accent2 12 5" xfId="26037"/>
    <cellStyle name="40% - Accent2 12 5 2" xfId="26038"/>
    <cellStyle name="40% - Accent2 12 5 2 2" xfId="26039"/>
    <cellStyle name="40% - Accent2 12 5 2 2 2" xfId="26040"/>
    <cellStyle name="40% - Accent2 12 5 2 3" xfId="26041"/>
    <cellStyle name="40% - Accent2 12 5 3" xfId="26042"/>
    <cellStyle name="40% - Accent2 12 5 3 2" xfId="26043"/>
    <cellStyle name="40% - Accent2 12 5 3 2 2" xfId="26044"/>
    <cellStyle name="40% - Accent2 12 5 3 3" xfId="26045"/>
    <cellStyle name="40% - Accent2 12 5 4" xfId="26046"/>
    <cellStyle name="40% - Accent2 12 5 4 2" xfId="26047"/>
    <cellStyle name="40% - Accent2 12 5 5" xfId="26048"/>
    <cellStyle name="40% - Accent2 12 6" xfId="26049"/>
    <cellStyle name="40% - Accent2 12 6 2" xfId="26050"/>
    <cellStyle name="40% - Accent2 12 6 2 2" xfId="26051"/>
    <cellStyle name="40% - Accent2 12 6 3" xfId="26052"/>
    <cellStyle name="40% - Accent2 12 7" xfId="26053"/>
    <cellStyle name="40% - Accent2 12 7 2" xfId="26054"/>
    <cellStyle name="40% - Accent2 12 7 2 2" xfId="26055"/>
    <cellStyle name="40% - Accent2 12 7 3" xfId="26056"/>
    <cellStyle name="40% - Accent2 12 8" xfId="26057"/>
    <cellStyle name="40% - Accent2 12 8 2" xfId="26058"/>
    <cellStyle name="40% - Accent2 12 8 2 2" xfId="26059"/>
    <cellStyle name="40% - Accent2 12 8 3" xfId="26060"/>
    <cellStyle name="40% - Accent2 12 9" xfId="26061"/>
    <cellStyle name="40% - Accent2 12 9 2" xfId="26062"/>
    <cellStyle name="40% - Accent2 120" xfId="26063"/>
    <cellStyle name="40% - Accent2 121" xfId="26064"/>
    <cellStyle name="40% - Accent2 122" xfId="26065"/>
    <cellStyle name="40% - Accent2 123" xfId="26066"/>
    <cellStyle name="40% - Accent2 124" xfId="26067"/>
    <cellStyle name="40% - Accent2 125" xfId="26068"/>
    <cellStyle name="40% - Accent2 126" xfId="26069"/>
    <cellStyle name="40% - Accent2 127" xfId="26070"/>
    <cellStyle name="40% - Accent2 128" xfId="26071"/>
    <cellStyle name="40% - Accent2 129" xfId="26072"/>
    <cellStyle name="40% - Accent2 13" xfId="26073"/>
    <cellStyle name="40% - Accent2 13 10" xfId="26074"/>
    <cellStyle name="40% - Accent2 13 2" xfId="26075"/>
    <cellStyle name="40% - Accent2 13 2 2" xfId="26076"/>
    <cellStyle name="40% - Accent2 13 2 2 2" xfId="26077"/>
    <cellStyle name="40% - Accent2 13 2 2 2 2" xfId="26078"/>
    <cellStyle name="40% - Accent2 13 2 2 2 2 2" xfId="26079"/>
    <cellStyle name="40% - Accent2 13 2 2 2 2 2 2" xfId="26080"/>
    <cellStyle name="40% - Accent2 13 2 2 2 2 2 2 2" xfId="26081"/>
    <cellStyle name="40% - Accent2 13 2 2 2 2 2 3" xfId="26082"/>
    <cellStyle name="40% - Accent2 13 2 2 2 2 3" xfId="26083"/>
    <cellStyle name="40% - Accent2 13 2 2 2 2 3 2" xfId="26084"/>
    <cellStyle name="40% - Accent2 13 2 2 2 2 3 2 2" xfId="26085"/>
    <cellStyle name="40% - Accent2 13 2 2 2 2 3 3" xfId="26086"/>
    <cellStyle name="40% - Accent2 13 2 2 2 2 4" xfId="26087"/>
    <cellStyle name="40% - Accent2 13 2 2 2 2 4 2" xfId="26088"/>
    <cellStyle name="40% - Accent2 13 2 2 2 2 5" xfId="26089"/>
    <cellStyle name="40% - Accent2 13 2 2 2 3" xfId="26090"/>
    <cellStyle name="40% - Accent2 13 2 2 2 3 2" xfId="26091"/>
    <cellStyle name="40% - Accent2 13 2 2 2 3 2 2" xfId="26092"/>
    <cellStyle name="40% - Accent2 13 2 2 2 3 3" xfId="26093"/>
    <cellStyle name="40% - Accent2 13 2 2 2 4" xfId="26094"/>
    <cellStyle name="40% - Accent2 13 2 2 2 4 2" xfId="26095"/>
    <cellStyle name="40% - Accent2 13 2 2 2 4 2 2" xfId="26096"/>
    <cellStyle name="40% - Accent2 13 2 2 2 4 3" xfId="26097"/>
    <cellStyle name="40% - Accent2 13 2 2 2 5" xfId="26098"/>
    <cellStyle name="40% - Accent2 13 2 2 2 5 2" xfId="26099"/>
    <cellStyle name="40% - Accent2 13 2 2 2 6" xfId="26100"/>
    <cellStyle name="40% - Accent2 13 2 2 3" xfId="26101"/>
    <cellStyle name="40% - Accent2 13 2 2 3 2" xfId="26102"/>
    <cellStyle name="40% - Accent2 13 2 2 3 2 2" xfId="26103"/>
    <cellStyle name="40% - Accent2 13 2 2 3 2 2 2" xfId="26104"/>
    <cellStyle name="40% - Accent2 13 2 2 3 2 3" xfId="26105"/>
    <cellStyle name="40% - Accent2 13 2 2 3 3" xfId="26106"/>
    <cellStyle name="40% - Accent2 13 2 2 3 3 2" xfId="26107"/>
    <cellStyle name="40% - Accent2 13 2 2 3 3 2 2" xfId="26108"/>
    <cellStyle name="40% - Accent2 13 2 2 3 3 3" xfId="26109"/>
    <cellStyle name="40% - Accent2 13 2 2 3 4" xfId="26110"/>
    <cellStyle name="40% - Accent2 13 2 2 3 4 2" xfId="26111"/>
    <cellStyle name="40% - Accent2 13 2 2 3 5" xfId="26112"/>
    <cellStyle name="40% - Accent2 13 2 2 4" xfId="26113"/>
    <cellStyle name="40% - Accent2 13 2 2 4 2" xfId="26114"/>
    <cellStyle name="40% - Accent2 13 2 2 4 2 2" xfId="26115"/>
    <cellStyle name="40% - Accent2 13 2 2 4 3" xfId="26116"/>
    <cellStyle name="40% - Accent2 13 2 2 5" xfId="26117"/>
    <cellStyle name="40% - Accent2 13 2 2 5 2" xfId="26118"/>
    <cellStyle name="40% - Accent2 13 2 2 5 2 2" xfId="26119"/>
    <cellStyle name="40% - Accent2 13 2 2 5 3" xfId="26120"/>
    <cellStyle name="40% - Accent2 13 2 2 6" xfId="26121"/>
    <cellStyle name="40% - Accent2 13 2 2 6 2" xfId="26122"/>
    <cellStyle name="40% - Accent2 13 2 2 6 2 2" xfId="26123"/>
    <cellStyle name="40% - Accent2 13 2 2 6 3" xfId="26124"/>
    <cellStyle name="40% - Accent2 13 2 2 7" xfId="26125"/>
    <cellStyle name="40% - Accent2 13 2 2 7 2" xfId="26126"/>
    <cellStyle name="40% - Accent2 13 2 2 8" xfId="26127"/>
    <cellStyle name="40% - Accent2 13 2 3" xfId="26128"/>
    <cellStyle name="40% - Accent2 13 2 3 2" xfId="26129"/>
    <cellStyle name="40% - Accent2 13 2 3 2 2" xfId="26130"/>
    <cellStyle name="40% - Accent2 13 2 3 2 2 2" xfId="26131"/>
    <cellStyle name="40% - Accent2 13 2 3 2 2 2 2" xfId="26132"/>
    <cellStyle name="40% - Accent2 13 2 3 2 2 3" xfId="26133"/>
    <cellStyle name="40% - Accent2 13 2 3 2 3" xfId="26134"/>
    <cellStyle name="40% - Accent2 13 2 3 2 3 2" xfId="26135"/>
    <cellStyle name="40% - Accent2 13 2 3 2 3 2 2" xfId="26136"/>
    <cellStyle name="40% - Accent2 13 2 3 2 3 3" xfId="26137"/>
    <cellStyle name="40% - Accent2 13 2 3 2 4" xfId="26138"/>
    <cellStyle name="40% - Accent2 13 2 3 2 4 2" xfId="26139"/>
    <cellStyle name="40% - Accent2 13 2 3 2 5" xfId="26140"/>
    <cellStyle name="40% - Accent2 13 2 3 3" xfId="26141"/>
    <cellStyle name="40% - Accent2 13 2 3 3 2" xfId="26142"/>
    <cellStyle name="40% - Accent2 13 2 3 3 2 2" xfId="26143"/>
    <cellStyle name="40% - Accent2 13 2 3 3 3" xfId="26144"/>
    <cellStyle name="40% - Accent2 13 2 3 4" xfId="26145"/>
    <cellStyle name="40% - Accent2 13 2 3 4 2" xfId="26146"/>
    <cellStyle name="40% - Accent2 13 2 3 4 2 2" xfId="26147"/>
    <cellStyle name="40% - Accent2 13 2 3 4 3" xfId="26148"/>
    <cellStyle name="40% - Accent2 13 2 3 5" xfId="26149"/>
    <cellStyle name="40% - Accent2 13 2 3 5 2" xfId="26150"/>
    <cellStyle name="40% - Accent2 13 2 3 6" xfId="26151"/>
    <cellStyle name="40% - Accent2 13 2 4" xfId="26152"/>
    <cellStyle name="40% - Accent2 13 2 4 2" xfId="26153"/>
    <cellStyle name="40% - Accent2 13 2 4 2 2" xfId="26154"/>
    <cellStyle name="40% - Accent2 13 2 4 2 2 2" xfId="26155"/>
    <cellStyle name="40% - Accent2 13 2 4 2 3" xfId="26156"/>
    <cellStyle name="40% - Accent2 13 2 4 3" xfId="26157"/>
    <cellStyle name="40% - Accent2 13 2 4 3 2" xfId="26158"/>
    <cellStyle name="40% - Accent2 13 2 4 3 2 2" xfId="26159"/>
    <cellStyle name="40% - Accent2 13 2 4 3 3" xfId="26160"/>
    <cellStyle name="40% - Accent2 13 2 4 4" xfId="26161"/>
    <cellStyle name="40% - Accent2 13 2 4 4 2" xfId="26162"/>
    <cellStyle name="40% - Accent2 13 2 4 5" xfId="26163"/>
    <cellStyle name="40% - Accent2 13 2 5" xfId="26164"/>
    <cellStyle name="40% - Accent2 13 2 5 2" xfId="26165"/>
    <cellStyle name="40% - Accent2 13 2 5 2 2" xfId="26166"/>
    <cellStyle name="40% - Accent2 13 2 5 3" xfId="26167"/>
    <cellStyle name="40% - Accent2 13 2 6" xfId="26168"/>
    <cellStyle name="40% - Accent2 13 2 6 2" xfId="26169"/>
    <cellStyle name="40% - Accent2 13 2 6 2 2" xfId="26170"/>
    <cellStyle name="40% - Accent2 13 2 6 3" xfId="26171"/>
    <cellStyle name="40% - Accent2 13 2 7" xfId="26172"/>
    <cellStyle name="40% - Accent2 13 2 7 2" xfId="26173"/>
    <cellStyle name="40% - Accent2 13 2 7 2 2" xfId="26174"/>
    <cellStyle name="40% - Accent2 13 2 7 3" xfId="26175"/>
    <cellStyle name="40% - Accent2 13 2 8" xfId="26176"/>
    <cellStyle name="40% - Accent2 13 2 8 2" xfId="26177"/>
    <cellStyle name="40% - Accent2 13 2 9" xfId="26178"/>
    <cellStyle name="40% - Accent2 13 3" xfId="26179"/>
    <cellStyle name="40% - Accent2 13 3 2" xfId="26180"/>
    <cellStyle name="40% - Accent2 13 3 2 2" xfId="26181"/>
    <cellStyle name="40% - Accent2 13 3 2 2 2" xfId="26182"/>
    <cellStyle name="40% - Accent2 13 3 2 2 2 2" xfId="26183"/>
    <cellStyle name="40% - Accent2 13 3 2 2 2 2 2" xfId="26184"/>
    <cellStyle name="40% - Accent2 13 3 2 2 2 3" xfId="26185"/>
    <cellStyle name="40% - Accent2 13 3 2 2 3" xfId="26186"/>
    <cellStyle name="40% - Accent2 13 3 2 2 3 2" xfId="26187"/>
    <cellStyle name="40% - Accent2 13 3 2 2 3 2 2" xfId="26188"/>
    <cellStyle name="40% - Accent2 13 3 2 2 3 3" xfId="26189"/>
    <cellStyle name="40% - Accent2 13 3 2 2 4" xfId="26190"/>
    <cellStyle name="40% - Accent2 13 3 2 2 4 2" xfId="26191"/>
    <cellStyle name="40% - Accent2 13 3 2 2 5" xfId="26192"/>
    <cellStyle name="40% - Accent2 13 3 2 3" xfId="26193"/>
    <cellStyle name="40% - Accent2 13 3 2 3 2" xfId="26194"/>
    <cellStyle name="40% - Accent2 13 3 2 3 2 2" xfId="26195"/>
    <cellStyle name="40% - Accent2 13 3 2 3 3" xfId="26196"/>
    <cellStyle name="40% - Accent2 13 3 2 4" xfId="26197"/>
    <cellStyle name="40% - Accent2 13 3 2 4 2" xfId="26198"/>
    <cellStyle name="40% - Accent2 13 3 2 4 2 2" xfId="26199"/>
    <cellStyle name="40% - Accent2 13 3 2 4 3" xfId="26200"/>
    <cellStyle name="40% - Accent2 13 3 2 5" xfId="26201"/>
    <cellStyle name="40% - Accent2 13 3 2 5 2" xfId="26202"/>
    <cellStyle name="40% - Accent2 13 3 2 6" xfId="26203"/>
    <cellStyle name="40% - Accent2 13 3 3" xfId="26204"/>
    <cellStyle name="40% - Accent2 13 3 3 2" xfId="26205"/>
    <cellStyle name="40% - Accent2 13 3 3 2 2" xfId="26206"/>
    <cellStyle name="40% - Accent2 13 3 3 2 2 2" xfId="26207"/>
    <cellStyle name="40% - Accent2 13 3 3 2 3" xfId="26208"/>
    <cellStyle name="40% - Accent2 13 3 3 3" xfId="26209"/>
    <cellStyle name="40% - Accent2 13 3 3 3 2" xfId="26210"/>
    <cellStyle name="40% - Accent2 13 3 3 3 2 2" xfId="26211"/>
    <cellStyle name="40% - Accent2 13 3 3 3 3" xfId="26212"/>
    <cellStyle name="40% - Accent2 13 3 3 4" xfId="26213"/>
    <cellStyle name="40% - Accent2 13 3 3 4 2" xfId="26214"/>
    <cellStyle name="40% - Accent2 13 3 3 5" xfId="26215"/>
    <cellStyle name="40% - Accent2 13 3 4" xfId="26216"/>
    <cellStyle name="40% - Accent2 13 3 4 2" xfId="26217"/>
    <cellStyle name="40% - Accent2 13 3 4 2 2" xfId="26218"/>
    <cellStyle name="40% - Accent2 13 3 4 3" xfId="26219"/>
    <cellStyle name="40% - Accent2 13 3 5" xfId="26220"/>
    <cellStyle name="40% - Accent2 13 3 5 2" xfId="26221"/>
    <cellStyle name="40% - Accent2 13 3 5 2 2" xfId="26222"/>
    <cellStyle name="40% - Accent2 13 3 5 3" xfId="26223"/>
    <cellStyle name="40% - Accent2 13 3 6" xfId="26224"/>
    <cellStyle name="40% - Accent2 13 3 6 2" xfId="26225"/>
    <cellStyle name="40% - Accent2 13 3 6 2 2" xfId="26226"/>
    <cellStyle name="40% - Accent2 13 3 6 3" xfId="26227"/>
    <cellStyle name="40% - Accent2 13 3 7" xfId="26228"/>
    <cellStyle name="40% - Accent2 13 3 7 2" xfId="26229"/>
    <cellStyle name="40% - Accent2 13 3 8" xfId="26230"/>
    <cellStyle name="40% - Accent2 13 4" xfId="26231"/>
    <cellStyle name="40% - Accent2 13 4 2" xfId="26232"/>
    <cellStyle name="40% - Accent2 13 4 2 2" xfId="26233"/>
    <cellStyle name="40% - Accent2 13 4 2 2 2" xfId="26234"/>
    <cellStyle name="40% - Accent2 13 4 2 2 2 2" xfId="26235"/>
    <cellStyle name="40% - Accent2 13 4 2 2 3" xfId="26236"/>
    <cellStyle name="40% - Accent2 13 4 2 3" xfId="26237"/>
    <cellStyle name="40% - Accent2 13 4 2 3 2" xfId="26238"/>
    <cellStyle name="40% - Accent2 13 4 2 3 2 2" xfId="26239"/>
    <cellStyle name="40% - Accent2 13 4 2 3 3" xfId="26240"/>
    <cellStyle name="40% - Accent2 13 4 2 4" xfId="26241"/>
    <cellStyle name="40% - Accent2 13 4 2 4 2" xfId="26242"/>
    <cellStyle name="40% - Accent2 13 4 2 5" xfId="26243"/>
    <cellStyle name="40% - Accent2 13 4 3" xfId="26244"/>
    <cellStyle name="40% - Accent2 13 4 3 2" xfId="26245"/>
    <cellStyle name="40% - Accent2 13 4 3 2 2" xfId="26246"/>
    <cellStyle name="40% - Accent2 13 4 3 3" xfId="26247"/>
    <cellStyle name="40% - Accent2 13 4 4" xfId="26248"/>
    <cellStyle name="40% - Accent2 13 4 4 2" xfId="26249"/>
    <cellStyle name="40% - Accent2 13 4 4 2 2" xfId="26250"/>
    <cellStyle name="40% - Accent2 13 4 4 3" xfId="26251"/>
    <cellStyle name="40% - Accent2 13 4 5" xfId="26252"/>
    <cellStyle name="40% - Accent2 13 4 5 2" xfId="26253"/>
    <cellStyle name="40% - Accent2 13 4 6" xfId="26254"/>
    <cellStyle name="40% - Accent2 13 5" xfId="26255"/>
    <cellStyle name="40% - Accent2 13 5 2" xfId="26256"/>
    <cellStyle name="40% - Accent2 13 5 2 2" xfId="26257"/>
    <cellStyle name="40% - Accent2 13 5 2 2 2" xfId="26258"/>
    <cellStyle name="40% - Accent2 13 5 2 3" xfId="26259"/>
    <cellStyle name="40% - Accent2 13 5 3" xfId="26260"/>
    <cellStyle name="40% - Accent2 13 5 3 2" xfId="26261"/>
    <cellStyle name="40% - Accent2 13 5 3 2 2" xfId="26262"/>
    <cellStyle name="40% - Accent2 13 5 3 3" xfId="26263"/>
    <cellStyle name="40% - Accent2 13 5 4" xfId="26264"/>
    <cellStyle name="40% - Accent2 13 5 4 2" xfId="26265"/>
    <cellStyle name="40% - Accent2 13 5 5" xfId="26266"/>
    <cellStyle name="40% - Accent2 13 6" xfId="26267"/>
    <cellStyle name="40% - Accent2 13 6 2" xfId="26268"/>
    <cellStyle name="40% - Accent2 13 6 2 2" xfId="26269"/>
    <cellStyle name="40% - Accent2 13 6 3" xfId="26270"/>
    <cellStyle name="40% - Accent2 13 7" xfId="26271"/>
    <cellStyle name="40% - Accent2 13 7 2" xfId="26272"/>
    <cellStyle name="40% - Accent2 13 7 2 2" xfId="26273"/>
    <cellStyle name="40% - Accent2 13 7 3" xfId="26274"/>
    <cellStyle name="40% - Accent2 13 8" xfId="26275"/>
    <cellStyle name="40% - Accent2 13 8 2" xfId="26276"/>
    <cellStyle name="40% - Accent2 13 8 2 2" xfId="26277"/>
    <cellStyle name="40% - Accent2 13 8 3" xfId="26278"/>
    <cellStyle name="40% - Accent2 13 9" xfId="26279"/>
    <cellStyle name="40% - Accent2 13 9 2" xfId="26280"/>
    <cellStyle name="40% - Accent2 130" xfId="26281"/>
    <cellStyle name="40% - Accent2 131" xfId="26282"/>
    <cellStyle name="40% - Accent2 132" xfId="26283"/>
    <cellStyle name="40% - Accent2 133" xfId="26284"/>
    <cellStyle name="40% - Accent2 134" xfId="26285"/>
    <cellStyle name="40% - Accent2 135" xfId="26286"/>
    <cellStyle name="40% - Accent2 136" xfId="26287"/>
    <cellStyle name="40% - Accent2 137" xfId="26288"/>
    <cellStyle name="40% - Accent2 138" xfId="26289"/>
    <cellStyle name="40% - Accent2 139" xfId="26290"/>
    <cellStyle name="40% - Accent2 14" xfId="26291"/>
    <cellStyle name="40% - Accent2 14 2" xfId="26292"/>
    <cellStyle name="40% - Accent2 14 2 2" xfId="26293"/>
    <cellStyle name="40% - Accent2 14 2 2 2" xfId="26294"/>
    <cellStyle name="40% - Accent2 14 2 2 2 2" xfId="26295"/>
    <cellStyle name="40% - Accent2 14 2 2 2 2 2" xfId="26296"/>
    <cellStyle name="40% - Accent2 14 2 2 2 2 2 2" xfId="26297"/>
    <cellStyle name="40% - Accent2 14 2 2 2 2 3" xfId="26298"/>
    <cellStyle name="40% - Accent2 14 2 2 2 3" xfId="26299"/>
    <cellStyle name="40% - Accent2 14 2 2 2 3 2" xfId="26300"/>
    <cellStyle name="40% - Accent2 14 2 2 2 3 2 2" xfId="26301"/>
    <cellStyle name="40% - Accent2 14 2 2 2 3 3" xfId="26302"/>
    <cellStyle name="40% - Accent2 14 2 2 2 4" xfId="26303"/>
    <cellStyle name="40% - Accent2 14 2 2 2 4 2" xfId="26304"/>
    <cellStyle name="40% - Accent2 14 2 2 2 5" xfId="26305"/>
    <cellStyle name="40% - Accent2 14 2 2 3" xfId="26306"/>
    <cellStyle name="40% - Accent2 14 2 2 3 2" xfId="26307"/>
    <cellStyle name="40% - Accent2 14 2 2 3 2 2" xfId="26308"/>
    <cellStyle name="40% - Accent2 14 2 2 3 3" xfId="26309"/>
    <cellStyle name="40% - Accent2 14 2 2 4" xfId="26310"/>
    <cellStyle name="40% - Accent2 14 2 2 4 2" xfId="26311"/>
    <cellStyle name="40% - Accent2 14 2 2 4 2 2" xfId="26312"/>
    <cellStyle name="40% - Accent2 14 2 2 4 3" xfId="26313"/>
    <cellStyle name="40% - Accent2 14 2 2 5" xfId="26314"/>
    <cellStyle name="40% - Accent2 14 2 2 5 2" xfId="26315"/>
    <cellStyle name="40% - Accent2 14 2 2 6" xfId="26316"/>
    <cellStyle name="40% - Accent2 14 2 3" xfId="26317"/>
    <cellStyle name="40% - Accent2 14 2 3 2" xfId="26318"/>
    <cellStyle name="40% - Accent2 14 2 3 2 2" xfId="26319"/>
    <cellStyle name="40% - Accent2 14 2 3 2 2 2" xfId="26320"/>
    <cellStyle name="40% - Accent2 14 2 3 2 3" xfId="26321"/>
    <cellStyle name="40% - Accent2 14 2 3 3" xfId="26322"/>
    <cellStyle name="40% - Accent2 14 2 3 3 2" xfId="26323"/>
    <cellStyle name="40% - Accent2 14 2 3 3 2 2" xfId="26324"/>
    <cellStyle name="40% - Accent2 14 2 3 3 3" xfId="26325"/>
    <cellStyle name="40% - Accent2 14 2 3 4" xfId="26326"/>
    <cellStyle name="40% - Accent2 14 2 3 4 2" xfId="26327"/>
    <cellStyle name="40% - Accent2 14 2 3 5" xfId="26328"/>
    <cellStyle name="40% - Accent2 14 2 4" xfId="26329"/>
    <cellStyle name="40% - Accent2 14 2 4 2" xfId="26330"/>
    <cellStyle name="40% - Accent2 14 2 4 2 2" xfId="26331"/>
    <cellStyle name="40% - Accent2 14 2 4 3" xfId="26332"/>
    <cellStyle name="40% - Accent2 14 2 5" xfId="26333"/>
    <cellStyle name="40% - Accent2 14 2 5 2" xfId="26334"/>
    <cellStyle name="40% - Accent2 14 2 5 2 2" xfId="26335"/>
    <cellStyle name="40% - Accent2 14 2 5 3" xfId="26336"/>
    <cellStyle name="40% - Accent2 14 2 6" xfId="26337"/>
    <cellStyle name="40% - Accent2 14 2 6 2" xfId="26338"/>
    <cellStyle name="40% - Accent2 14 2 6 2 2" xfId="26339"/>
    <cellStyle name="40% - Accent2 14 2 6 3" xfId="26340"/>
    <cellStyle name="40% - Accent2 14 2 7" xfId="26341"/>
    <cellStyle name="40% - Accent2 14 2 7 2" xfId="26342"/>
    <cellStyle name="40% - Accent2 14 2 8" xfId="26343"/>
    <cellStyle name="40% - Accent2 14 3" xfId="26344"/>
    <cellStyle name="40% - Accent2 14 3 2" xfId="26345"/>
    <cellStyle name="40% - Accent2 14 3 2 2" xfId="26346"/>
    <cellStyle name="40% - Accent2 14 3 2 2 2" xfId="26347"/>
    <cellStyle name="40% - Accent2 14 3 2 2 2 2" xfId="26348"/>
    <cellStyle name="40% - Accent2 14 3 2 2 3" xfId="26349"/>
    <cellStyle name="40% - Accent2 14 3 2 3" xfId="26350"/>
    <cellStyle name="40% - Accent2 14 3 2 3 2" xfId="26351"/>
    <cellStyle name="40% - Accent2 14 3 2 3 2 2" xfId="26352"/>
    <cellStyle name="40% - Accent2 14 3 2 3 3" xfId="26353"/>
    <cellStyle name="40% - Accent2 14 3 2 4" xfId="26354"/>
    <cellStyle name="40% - Accent2 14 3 2 4 2" xfId="26355"/>
    <cellStyle name="40% - Accent2 14 3 2 5" xfId="26356"/>
    <cellStyle name="40% - Accent2 14 3 3" xfId="26357"/>
    <cellStyle name="40% - Accent2 14 3 3 2" xfId="26358"/>
    <cellStyle name="40% - Accent2 14 3 3 2 2" xfId="26359"/>
    <cellStyle name="40% - Accent2 14 3 3 3" xfId="26360"/>
    <cellStyle name="40% - Accent2 14 3 4" xfId="26361"/>
    <cellStyle name="40% - Accent2 14 3 4 2" xfId="26362"/>
    <cellStyle name="40% - Accent2 14 3 4 2 2" xfId="26363"/>
    <cellStyle name="40% - Accent2 14 3 4 3" xfId="26364"/>
    <cellStyle name="40% - Accent2 14 3 5" xfId="26365"/>
    <cellStyle name="40% - Accent2 14 3 5 2" xfId="26366"/>
    <cellStyle name="40% - Accent2 14 3 6" xfId="26367"/>
    <cellStyle name="40% - Accent2 14 4" xfId="26368"/>
    <cellStyle name="40% - Accent2 14 4 2" xfId="26369"/>
    <cellStyle name="40% - Accent2 14 4 2 2" xfId="26370"/>
    <cellStyle name="40% - Accent2 14 4 2 2 2" xfId="26371"/>
    <cellStyle name="40% - Accent2 14 4 2 3" xfId="26372"/>
    <cellStyle name="40% - Accent2 14 4 3" xfId="26373"/>
    <cellStyle name="40% - Accent2 14 4 3 2" xfId="26374"/>
    <cellStyle name="40% - Accent2 14 4 3 2 2" xfId="26375"/>
    <cellStyle name="40% - Accent2 14 4 3 3" xfId="26376"/>
    <cellStyle name="40% - Accent2 14 4 4" xfId="26377"/>
    <cellStyle name="40% - Accent2 14 4 4 2" xfId="26378"/>
    <cellStyle name="40% - Accent2 14 4 5" xfId="26379"/>
    <cellStyle name="40% - Accent2 14 5" xfId="26380"/>
    <cellStyle name="40% - Accent2 14 5 2" xfId="26381"/>
    <cellStyle name="40% - Accent2 14 5 2 2" xfId="26382"/>
    <cellStyle name="40% - Accent2 14 5 3" xfId="26383"/>
    <cellStyle name="40% - Accent2 14 6" xfId="26384"/>
    <cellStyle name="40% - Accent2 14 6 2" xfId="26385"/>
    <cellStyle name="40% - Accent2 14 6 2 2" xfId="26386"/>
    <cellStyle name="40% - Accent2 14 6 3" xfId="26387"/>
    <cellStyle name="40% - Accent2 14 7" xfId="26388"/>
    <cellStyle name="40% - Accent2 14 7 2" xfId="26389"/>
    <cellStyle name="40% - Accent2 14 7 2 2" xfId="26390"/>
    <cellStyle name="40% - Accent2 14 7 3" xfId="26391"/>
    <cellStyle name="40% - Accent2 14 8" xfId="26392"/>
    <cellStyle name="40% - Accent2 14 8 2" xfId="26393"/>
    <cellStyle name="40% - Accent2 14 9" xfId="26394"/>
    <cellStyle name="40% - Accent2 140" xfId="26395"/>
    <cellStyle name="40% - Accent2 141" xfId="26396"/>
    <cellStyle name="40% - Accent2 142" xfId="26397"/>
    <cellStyle name="40% - Accent2 143" xfId="26398"/>
    <cellStyle name="40% - Accent2 144" xfId="26399"/>
    <cellStyle name="40% - Accent2 145" xfId="26400"/>
    <cellStyle name="40% - Accent2 146" xfId="26401"/>
    <cellStyle name="40% - Accent2 147" xfId="26402"/>
    <cellStyle name="40% - Accent2 148" xfId="26403"/>
    <cellStyle name="40% - Accent2 149" xfId="26404"/>
    <cellStyle name="40% - Accent2 15" xfId="26405"/>
    <cellStyle name="40% - Accent2 15 2" xfId="26406"/>
    <cellStyle name="40% - Accent2 15 2 2" xfId="26407"/>
    <cellStyle name="40% - Accent2 15 2 2 2" xfId="26408"/>
    <cellStyle name="40% - Accent2 15 2 2 2 2" xfId="26409"/>
    <cellStyle name="40% - Accent2 15 2 2 2 2 2" xfId="26410"/>
    <cellStyle name="40% - Accent2 15 2 2 2 2 2 2" xfId="26411"/>
    <cellStyle name="40% - Accent2 15 2 2 2 2 3" xfId="26412"/>
    <cellStyle name="40% - Accent2 15 2 2 2 3" xfId="26413"/>
    <cellStyle name="40% - Accent2 15 2 2 2 3 2" xfId="26414"/>
    <cellStyle name="40% - Accent2 15 2 2 2 3 2 2" xfId="26415"/>
    <cellStyle name="40% - Accent2 15 2 2 2 3 3" xfId="26416"/>
    <cellStyle name="40% - Accent2 15 2 2 2 4" xfId="26417"/>
    <cellStyle name="40% - Accent2 15 2 2 2 4 2" xfId="26418"/>
    <cellStyle name="40% - Accent2 15 2 2 2 5" xfId="26419"/>
    <cellStyle name="40% - Accent2 15 2 2 3" xfId="26420"/>
    <cellStyle name="40% - Accent2 15 2 2 3 2" xfId="26421"/>
    <cellStyle name="40% - Accent2 15 2 2 3 2 2" xfId="26422"/>
    <cellStyle name="40% - Accent2 15 2 2 3 3" xfId="26423"/>
    <cellStyle name="40% - Accent2 15 2 2 4" xfId="26424"/>
    <cellStyle name="40% - Accent2 15 2 2 4 2" xfId="26425"/>
    <cellStyle name="40% - Accent2 15 2 2 4 2 2" xfId="26426"/>
    <cellStyle name="40% - Accent2 15 2 2 4 3" xfId="26427"/>
    <cellStyle name="40% - Accent2 15 2 2 5" xfId="26428"/>
    <cellStyle name="40% - Accent2 15 2 2 5 2" xfId="26429"/>
    <cellStyle name="40% - Accent2 15 2 2 6" xfId="26430"/>
    <cellStyle name="40% - Accent2 15 2 3" xfId="26431"/>
    <cellStyle name="40% - Accent2 15 2 3 2" xfId="26432"/>
    <cellStyle name="40% - Accent2 15 2 3 2 2" xfId="26433"/>
    <cellStyle name="40% - Accent2 15 2 3 2 2 2" xfId="26434"/>
    <cellStyle name="40% - Accent2 15 2 3 2 3" xfId="26435"/>
    <cellStyle name="40% - Accent2 15 2 3 3" xfId="26436"/>
    <cellStyle name="40% - Accent2 15 2 3 3 2" xfId="26437"/>
    <cellStyle name="40% - Accent2 15 2 3 3 2 2" xfId="26438"/>
    <cellStyle name="40% - Accent2 15 2 3 3 3" xfId="26439"/>
    <cellStyle name="40% - Accent2 15 2 3 4" xfId="26440"/>
    <cellStyle name="40% - Accent2 15 2 3 4 2" xfId="26441"/>
    <cellStyle name="40% - Accent2 15 2 3 5" xfId="26442"/>
    <cellStyle name="40% - Accent2 15 2 4" xfId="26443"/>
    <cellStyle name="40% - Accent2 15 2 4 2" xfId="26444"/>
    <cellStyle name="40% - Accent2 15 2 4 2 2" xfId="26445"/>
    <cellStyle name="40% - Accent2 15 2 4 3" xfId="26446"/>
    <cellStyle name="40% - Accent2 15 2 5" xfId="26447"/>
    <cellStyle name="40% - Accent2 15 2 5 2" xfId="26448"/>
    <cellStyle name="40% - Accent2 15 2 5 2 2" xfId="26449"/>
    <cellStyle name="40% - Accent2 15 2 5 3" xfId="26450"/>
    <cellStyle name="40% - Accent2 15 2 6" xfId="26451"/>
    <cellStyle name="40% - Accent2 15 2 6 2" xfId="26452"/>
    <cellStyle name="40% - Accent2 15 2 6 2 2" xfId="26453"/>
    <cellStyle name="40% - Accent2 15 2 6 3" xfId="26454"/>
    <cellStyle name="40% - Accent2 15 2 7" xfId="26455"/>
    <cellStyle name="40% - Accent2 15 2 7 2" xfId="26456"/>
    <cellStyle name="40% - Accent2 15 2 8" xfId="26457"/>
    <cellStyle name="40% - Accent2 15 3" xfId="26458"/>
    <cellStyle name="40% - Accent2 15 3 2" xfId="26459"/>
    <cellStyle name="40% - Accent2 15 3 2 2" xfId="26460"/>
    <cellStyle name="40% - Accent2 15 3 2 2 2" xfId="26461"/>
    <cellStyle name="40% - Accent2 15 3 2 2 2 2" xfId="26462"/>
    <cellStyle name="40% - Accent2 15 3 2 2 3" xfId="26463"/>
    <cellStyle name="40% - Accent2 15 3 2 3" xfId="26464"/>
    <cellStyle name="40% - Accent2 15 3 2 3 2" xfId="26465"/>
    <cellStyle name="40% - Accent2 15 3 2 3 2 2" xfId="26466"/>
    <cellStyle name="40% - Accent2 15 3 2 3 3" xfId="26467"/>
    <cellStyle name="40% - Accent2 15 3 2 4" xfId="26468"/>
    <cellStyle name="40% - Accent2 15 3 2 4 2" xfId="26469"/>
    <cellStyle name="40% - Accent2 15 3 2 5" xfId="26470"/>
    <cellStyle name="40% - Accent2 15 3 3" xfId="26471"/>
    <cellStyle name="40% - Accent2 15 3 3 2" xfId="26472"/>
    <cellStyle name="40% - Accent2 15 3 3 2 2" xfId="26473"/>
    <cellStyle name="40% - Accent2 15 3 3 3" xfId="26474"/>
    <cellStyle name="40% - Accent2 15 3 4" xfId="26475"/>
    <cellStyle name="40% - Accent2 15 3 4 2" xfId="26476"/>
    <cellStyle name="40% - Accent2 15 3 4 2 2" xfId="26477"/>
    <cellStyle name="40% - Accent2 15 3 4 3" xfId="26478"/>
    <cellStyle name="40% - Accent2 15 3 5" xfId="26479"/>
    <cellStyle name="40% - Accent2 15 3 5 2" xfId="26480"/>
    <cellStyle name="40% - Accent2 15 3 6" xfId="26481"/>
    <cellStyle name="40% - Accent2 15 4" xfId="26482"/>
    <cellStyle name="40% - Accent2 15 4 2" xfId="26483"/>
    <cellStyle name="40% - Accent2 15 4 2 2" xfId="26484"/>
    <cellStyle name="40% - Accent2 15 4 2 2 2" xfId="26485"/>
    <cellStyle name="40% - Accent2 15 4 2 3" xfId="26486"/>
    <cellStyle name="40% - Accent2 15 4 3" xfId="26487"/>
    <cellStyle name="40% - Accent2 15 4 3 2" xfId="26488"/>
    <cellStyle name="40% - Accent2 15 4 3 2 2" xfId="26489"/>
    <cellStyle name="40% - Accent2 15 4 3 3" xfId="26490"/>
    <cellStyle name="40% - Accent2 15 4 4" xfId="26491"/>
    <cellStyle name="40% - Accent2 15 4 4 2" xfId="26492"/>
    <cellStyle name="40% - Accent2 15 4 5" xfId="26493"/>
    <cellStyle name="40% - Accent2 15 5" xfId="26494"/>
    <cellStyle name="40% - Accent2 15 5 2" xfId="26495"/>
    <cellStyle name="40% - Accent2 15 5 2 2" xfId="26496"/>
    <cellStyle name="40% - Accent2 15 5 3" xfId="26497"/>
    <cellStyle name="40% - Accent2 15 6" xfId="26498"/>
    <cellStyle name="40% - Accent2 15 6 2" xfId="26499"/>
    <cellStyle name="40% - Accent2 15 6 2 2" xfId="26500"/>
    <cellStyle name="40% - Accent2 15 6 3" xfId="26501"/>
    <cellStyle name="40% - Accent2 15 7" xfId="26502"/>
    <cellStyle name="40% - Accent2 15 7 2" xfId="26503"/>
    <cellStyle name="40% - Accent2 15 7 2 2" xfId="26504"/>
    <cellStyle name="40% - Accent2 15 7 3" xfId="26505"/>
    <cellStyle name="40% - Accent2 15 8" xfId="26506"/>
    <cellStyle name="40% - Accent2 15 8 2" xfId="26507"/>
    <cellStyle name="40% - Accent2 15 9" xfId="26508"/>
    <cellStyle name="40% - Accent2 150" xfId="26509"/>
    <cellStyle name="40% - Accent2 151" xfId="26510"/>
    <cellStyle name="40% - Accent2 152" xfId="26511"/>
    <cellStyle name="40% - Accent2 153" xfId="26512"/>
    <cellStyle name="40% - Accent2 154" xfId="26513"/>
    <cellStyle name="40% - Accent2 155" xfId="26514"/>
    <cellStyle name="40% - Accent2 156" xfId="26515"/>
    <cellStyle name="40% - Accent2 157" xfId="26516"/>
    <cellStyle name="40% - Accent2 158" xfId="26517"/>
    <cellStyle name="40% - Accent2 159" xfId="26518"/>
    <cellStyle name="40% - Accent2 16" xfId="26519"/>
    <cellStyle name="40% - Accent2 16 2" xfId="26520"/>
    <cellStyle name="40% - Accent2 16 2 2" xfId="26521"/>
    <cellStyle name="40% - Accent2 16 2 2 2" xfId="26522"/>
    <cellStyle name="40% - Accent2 16 2 2 2 2" xfId="26523"/>
    <cellStyle name="40% - Accent2 16 2 2 2 2 2" xfId="26524"/>
    <cellStyle name="40% - Accent2 16 2 2 2 3" xfId="26525"/>
    <cellStyle name="40% - Accent2 16 2 2 3" xfId="26526"/>
    <cellStyle name="40% - Accent2 16 2 2 3 2" xfId="26527"/>
    <cellStyle name="40% - Accent2 16 2 2 3 2 2" xfId="26528"/>
    <cellStyle name="40% - Accent2 16 2 2 3 3" xfId="26529"/>
    <cellStyle name="40% - Accent2 16 2 2 4" xfId="26530"/>
    <cellStyle name="40% - Accent2 16 2 2 4 2" xfId="26531"/>
    <cellStyle name="40% - Accent2 16 2 2 5" xfId="26532"/>
    <cellStyle name="40% - Accent2 16 2 3" xfId="26533"/>
    <cellStyle name="40% - Accent2 16 2 3 2" xfId="26534"/>
    <cellStyle name="40% - Accent2 16 2 3 2 2" xfId="26535"/>
    <cellStyle name="40% - Accent2 16 2 3 3" xfId="26536"/>
    <cellStyle name="40% - Accent2 16 2 4" xfId="26537"/>
    <cellStyle name="40% - Accent2 16 2 4 2" xfId="26538"/>
    <cellStyle name="40% - Accent2 16 2 4 2 2" xfId="26539"/>
    <cellStyle name="40% - Accent2 16 2 4 3" xfId="26540"/>
    <cellStyle name="40% - Accent2 16 2 5" xfId="26541"/>
    <cellStyle name="40% - Accent2 16 2 5 2" xfId="26542"/>
    <cellStyle name="40% - Accent2 16 2 5 2 2" xfId="26543"/>
    <cellStyle name="40% - Accent2 16 2 5 3" xfId="26544"/>
    <cellStyle name="40% - Accent2 16 2 6" xfId="26545"/>
    <cellStyle name="40% - Accent2 16 2 6 2" xfId="26546"/>
    <cellStyle name="40% - Accent2 16 2 7" xfId="26547"/>
    <cellStyle name="40% - Accent2 16 3" xfId="26548"/>
    <cellStyle name="40% - Accent2 16 3 2" xfId="26549"/>
    <cellStyle name="40% - Accent2 16 3 2 2" xfId="26550"/>
    <cellStyle name="40% - Accent2 16 3 2 2 2" xfId="26551"/>
    <cellStyle name="40% - Accent2 16 3 2 3" xfId="26552"/>
    <cellStyle name="40% - Accent2 16 3 3" xfId="26553"/>
    <cellStyle name="40% - Accent2 16 3 3 2" xfId="26554"/>
    <cellStyle name="40% - Accent2 16 3 3 2 2" xfId="26555"/>
    <cellStyle name="40% - Accent2 16 3 3 3" xfId="26556"/>
    <cellStyle name="40% - Accent2 16 3 4" xfId="26557"/>
    <cellStyle name="40% - Accent2 16 3 4 2" xfId="26558"/>
    <cellStyle name="40% - Accent2 16 3 5" xfId="26559"/>
    <cellStyle name="40% - Accent2 16 4" xfId="26560"/>
    <cellStyle name="40% - Accent2 16 4 2" xfId="26561"/>
    <cellStyle name="40% - Accent2 16 4 2 2" xfId="26562"/>
    <cellStyle name="40% - Accent2 16 4 3" xfId="26563"/>
    <cellStyle name="40% - Accent2 16 5" xfId="26564"/>
    <cellStyle name="40% - Accent2 16 5 2" xfId="26565"/>
    <cellStyle name="40% - Accent2 16 5 2 2" xfId="26566"/>
    <cellStyle name="40% - Accent2 16 5 3" xfId="26567"/>
    <cellStyle name="40% - Accent2 16 6" xfId="26568"/>
    <cellStyle name="40% - Accent2 16 6 2" xfId="26569"/>
    <cellStyle name="40% - Accent2 16 6 2 2" xfId="26570"/>
    <cellStyle name="40% - Accent2 16 6 3" xfId="26571"/>
    <cellStyle name="40% - Accent2 16 7" xfId="26572"/>
    <cellStyle name="40% - Accent2 16 7 2" xfId="26573"/>
    <cellStyle name="40% - Accent2 16 8" xfId="26574"/>
    <cellStyle name="40% - Accent2 160" xfId="26575"/>
    <cellStyle name="40% - Accent2 161" xfId="26576"/>
    <cellStyle name="40% - Accent2 162" xfId="26577"/>
    <cellStyle name="40% - Accent2 163" xfId="26578"/>
    <cellStyle name="40% - Accent2 164" xfId="26579"/>
    <cellStyle name="40% - Accent2 165" xfId="26580"/>
    <cellStyle name="40% - Accent2 166" xfId="26581"/>
    <cellStyle name="40% - Accent2 167" xfId="26582"/>
    <cellStyle name="40% - Accent2 168" xfId="26583"/>
    <cellStyle name="40% - Accent2 169" xfId="26584"/>
    <cellStyle name="40% - Accent2 17" xfId="26585"/>
    <cellStyle name="40% - Accent2 17 2" xfId="26586"/>
    <cellStyle name="40% - Accent2 17 2 2" xfId="26587"/>
    <cellStyle name="40% - Accent2 17 2 2 2" xfId="26588"/>
    <cellStyle name="40% - Accent2 17 2 2 2 2" xfId="26589"/>
    <cellStyle name="40% - Accent2 17 2 2 2 2 2" xfId="26590"/>
    <cellStyle name="40% - Accent2 17 2 2 2 3" xfId="26591"/>
    <cellStyle name="40% - Accent2 17 2 2 3" xfId="26592"/>
    <cellStyle name="40% - Accent2 17 2 2 3 2" xfId="26593"/>
    <cellStyle name="40% - Accent2 17 2 2 3 2 2" xfId="26594"/>
    <cellStyle name="40% - Accent2 17 2 2 3 3" xfId="26595"/>
    <cellStyle name="40% - Accent2 17 2 2 4" xfId="26596"/>
    <cellStyle name="40% - Accent2 17 2 2 4 2" xfId="26597"/>
    <cellStyle name="40% - Accent2 17 2 2 5" xfId="26598"/>
    <cellStyle name="40% - Accent2 17 2 3" xfId="26599"/>
    <cellStyle name="40% - Accent2 17 2 3 2" xfId="26600"/>
    <cellStyle name="40% - Accent2 17 2 3 2 2" xfId="26601"/>
    <cellStyle name="40% - Accent2 17 2 3 3" xfId="26602"/>
    <cellStyle name="40% - Accent2 17 2 4" xfId="26603"/>
    <cellStyle name="40% - Accent2 17 2 4 2" xfId="26604"/>
    <cellStyle name="40% - Accent2 17 2 4 2 2" xfId="26605"/>
    <cellStyle name="40% - Accent2 17 2 4 3" xfId="26606"/>
    <cellStyle name="40% - Accent2 17 2 5" xfId="26607"/>
    <cellStyle name="40% - Accent2 17 2 5 2" xfId="26608"/>
    <cellStyle name="40% - Accent2 17 2 5 2 2" xfId="26609"/>
    <cellStyle name="40% - Accent2 17 2 5 3" xfId="26610"/>
    <cellStyle name="40% - Accent2 17 2 6" xfId="26611"/>
    <cellStyle name="40% - Accent2 17 2 6 2" xfId="26612"/>
    <cellStyle name="40% - Accent2 17 2 7" xfId="26613"/>
    <cellStyle name="40% - Accent2 17 3" xfId="26614"/>
    <cellStyle name="40% - Accent2 17 3 2" xfId="26615"/>
    <cellStyle name="40% - Accent2 17 3 2 2" xfId="26616"/>
    <cellStyle name="40% - Accent2 17 3 2 2 2" xfId="26617"/>
    <cellStyle name="40% - Accent2 17 3 2 3" xfId="26618"/>
    <cellStyle name="40% - Accent2 17 3 3" xfId="26619"/>
    <cellStyle name="40% - Accent2 17 3 3 2" xfId="26620"/>
    <cellStyle name="40% - Accent2 17 3 3 2 2" xfId="26621"/>
    <cellStyle name="40% - Accent2 17 3 3 3" xfId="26622"/>
    <cellStyle name="40% - Accent2 17 3 4" xfId="26623"/>
    <cellStyle name="40% - Accent2 17 3 4 2" xfId="26624"/>
    <cellStyle name="40% - Accent2 17 3 5" xfId="26625"/>
    <cellStyle name="40% - Accent2 17 4" xfId="26626"/>
    <cellStyle name="40% - Accent2 17 4 2" xfId="26627"/>
    <cellStyle name="40% - Accent2 17 4 2 2" xfId="26628"/>
    <cellStyle name="40% - Accent2 17 4 3" xfId="26629"/>
    <cellStyle name="40% - Accent2 17 5" xfId="26630"/>
    <cellStyle name="40% - Accent2 17 5 2" xfId="26631"/>
    <cellStyle name="40% - Accent2 17 5 2 2" xfId="26632"/>
    <cellStyle name="40% - Accent2 17 5 3" xfId="26633"/>
    <cellStyle name="40% - Accent2 17 6" xfId="26634"/>
    <cellStyle name="40% - Accent2 17 6 2" xfId="26635"/>
    <cellStyle name="40% - Accent2 17 6 2 2" xfId="26636"/>
    <cellStyle name="40% - Accent2 17 6 3" xfId="26637"/>
    <cellStyle name="40% - Accent2 17 7" xfId="26638"/>
    <cellStyle name="40% - Accent2 17 7 2" xfId="26639"/>
    <cellStyle name="40% - Accent2 17 8" xfId="26640"/>
    <cellStyle name="40% - Accent2 170" xfId="26641"/>
    <cellStyle name="40% - Accent2 171" xfId="52353"/>
    <cellStyle name="40% - Accent2 172" xfId="52371"/>
    <cellStyle name="40% - Accent2 173" xfId="52549"/>
    <cellStyle name="40% - Accent2 174" xfId="52550"/>
    <cellStyle name="40% - Accent2 18" xfId="26642"/>
    <cellStyle name="40% - Accent2 18 2" xfId="26643"/>
    <cellStyle name="40% - Accent2 18 2 2" xfId="26644"/>
    <cellStyle name="40% - Accent2 18 2 2 2" xfId="26645"/>
    <cellStyle name="40% - Accent2 18 2 2 2 2" xfId="26646"/>
    <cellStyle name="40% - Accent2 18 2 2 2 2 2" xfId="26647"/>
    <cellStyle name="40% - Accent2 18 2 2 2 3" xfId="26648"/>
    <cellStyle name="40% - Accent2 18 2 2 3" xfId="26649"/>
    <cellStyle name="40% - Accent2 18 2 2 3 2" xfId="26650"/>
    <cellStyle name="40% - Accent2 18 2 2 3 2 2" xfId="26651"/>
    <cellStyle name="40% - Accent2 18 2 2 3 3" xfId="26652"/>
    <cellStyle name="40% - Accent2 18 2 2 4" xfId="26653"/>
    <cellStyle name="40% - Accent2 18 2 2 4 2" xfId="26654"/>
    <cellStyle name="40% - Accent2 18 2 2 5" xfId="26655"/>
    <cellStyle name="40% - Accent2 18 2 3" xfId="26656"/>
    <cellStyle name="40% - Accent2 18 2 3 2" xfId="26657"/>
    <cellStyle name="40% - Accent2 18 2 3 2 2" xfId="26658"/>
    <cellStyle name="40% - Accent2 18 2 3 3" xfId="26659"/>
    <cellStyle name="40% - Accent2 18 2 4" xfId="26660"/>
    <cellStyle name="40% - Accent2 18 2 4 2" xfId="26661"/>
    <cellStyle name="40% - Accent2 18 2 4 2 2" xfId="26662"/>
    <cellStyle name="40% - Accent2 18 2 4 3" xfId="26663"/>
    <cellStyle name="40% - Accent2 18 2 5" xfId="26664"/>
    <cellStyle name="40% - Accent2 18 2 5 2" xfId="26665"/>
    <cellStyle name="40% - Accent2 18 2 5 2 2" xfId="26666"/>
    <cellStyle name="40% - Accent2 18 2 5 3" xfId="26667"/>
    <cellStyle name="40% - Accent2 18 2 6" xfId="26668"/>
    <cellStyle name="40% - Accent2 18 2 6 2" xfId="26669"/>
    <cellStyle name="40% - Accent2 18 2 7" xfId="26670"/>
    <cellStyle name="40% - Accent2 18 3" xfId="26671"/>
    <cellStyle name="40% - Accent2 18 3 2" xfId="26672"/>
    <cellStyle name="40% - Accent2 18 3 2 2" xfId="26673"/>
    <cellStyle name="40% - Accent2 18 3 2 2 2" xfId="26674"/>
    <cellStyle name="40% - Accent2 18 3 2 3" xfId="26675"/>
    <cellStyle name="40% - Accent2 18 3 3" xfId="26676"/>
    <cellStyle name="40% - Accent2 18 3 3 2" xfId="26677"/>
    <cellStyle name="40% - Accent2 18 3 3 2 2" xfId="26678"/>
    <cellStyle name="40% - Accent2 18 3 3 3" xfId="26679"/>
    <cellStyle name="40% - Accent2 18 3 4" xfId="26680"/>
    <cellStyle name="40% - Accent2 18 3 4 2" xfId="26681"/>
    <cellStyle name="40% - Accent2 18 3 5" xfId="26682"/>
    <cellStyle name="40% - Accent2 18 4" xfId="26683"/>
    <cellStyle name="40% - Accent2 18 4 2" xfId="26684"/>
    <cellStyle name="40% - Accent2 18 4 2 2" xfId="26685"/>
    <cellStyle name="40% - Accent2 18 4 3" xfId="26686"/>
    <cellStyle name="40% - Accent2 18 5" xfId="26687"/>
    <cellStyle name="40% - Accent2 18 5 2" xfId="26688"/>
    <cellStyle name="40% - Accent2 18 5 2 2" xfId="26689"/>
    <cellStyle name="40% - Accent2 18 5 3" xfId="26690"/>
    <cellStyle name="40% - Accent2 18 6" xfId="26691"/>
    <cellStyle name="40% - Accent2 18 6 2" xfId="26692"/>
    <cellStyle name="40% - Accent2 18 6 2 2" xfId="26693"/>
    <cellStyle name="40% - Accent2 18 6 3" xfId="26694"/>
    <cellStyle name="40% - Accent2 18 7" xfId="26695"/>
    <cellStyle name="40% - Accent2 18 7 2" xfId="26696"/>
    <cellStyle name="40% - Accent2 18 8" xfId="26697"/>
    <cellStyle name="40% - Accent2 19" xfId="26698"/>
    <cellStyle name="40% - Accent2 19 2" xfId="26699"/>
    <cellStyle name="40% - Accent2 19 2 2" xfId="26700"/>
    <cellStyle name="40% - Accent2 19 2 2 2" xfId="26701"/>
    <cellStyle name="40% - Accent2 19 2 2 2 2" xfId="26702"/>
    <cellStyle name="40% - Accent2 19 2 2 2 2 2" xfId="26703"/>
    <cellStyle name="40% - Accent2 19 2 2 2 3" xfId="26704"/>
    <cellStyle name="40% - Accent2 19 2 2 3" xfId="26705"/>
    <cellStyle name="40% - Accent2 19 2 2 3 2" xfId="26706"/>
    <cellStyle name="40% - Accent2 19 2 2 3 2 2" xfId="26707"/>
    <cellStyle name="40% - Accent2 19 2 2 3 3" xfId="26708"/>
    <cellStyle name="40% - Accent2 19 2 2 4" xfId="26709"/>
    <cellStyle name="40% - Accent2 19 2 2 4 2" xfId="26710"/>
    <cellStyle name="40% - Accent2 19 2 2 5" xfId="26711"/>
    <cellStyle name="40% - Accent2 19 2 3" xfId="26712"/>
    <cellStyle name="40% - Accent2 19 2 3 2" xfId="26713"/>
    <cellStyle name="40% - Accent2 19 2 3 2 2" xfId="26714"/>
    <cellStyle name="40% - Accent2 19 2 3 3" xfId="26715"/>
    <cellStyle name="40% - Accent2 19 2 4" xfId="26716"/>
    <cellStyle name="40% - Accent2 19 2 4 2" xfId="26717"/>
    <cellStyle name="40% - Accent2 19 2 4 2 2" xfId="26718"/>
    <cellStyle name="40% - Accent2 19 2 4 3" xfId="26719"/>
    <cellStyle name="40% - Accent2 19 2 5" xfId="26720"/>
    <cellStyle name="40% - Accent2 19 2 5 2" xfId="26721"/>
    <cellStyle name="40% - Accent2 19 2 6" xfId="26722"/>
    <cellStyle name="40% - Accent2 19 3" xfId="26723"/>
    <cellStyle name="40% - Accent2 19 3 2" xfId="26724"/>
    <cellStyle name="40% - Accent2 19 3 2 2" xfId="26725"/>
    <cellStyle name="40% - Accent2 19 3 2 2 2" xfId="26726"/>
    <cellStyle name="40% - Accent2 19 3 2 3" xfId="26727"/>
    <cellStyle name="40% - Accent2 19 3 3" xfId="26728"/>
    <cellStyle name="40% - Accent2 19 3 3 2" xfId="26729"/>
    <cellStyle name="40% - Accent2 19 3 3 2 2" xfId="26730"/>
    <cellStyle name="40% - Accent2 19 3 3 3" xfId="26731"/>
    <cellStyle name="40% - Accent2 19 3 4" xfId="26732"/>
    <cellStyle name="40% - Accent2 19 3 4 2" xfId="26733"/>
    <cellStyle name="40% - Accent2 19 3 5" xfId="26734"/>
    <cellStyle name="40% - Accent2 19 4" xfId="26735"/>
    <cellStyle name="40% - Accent2 19 4 2" xfId="26736"/>
    <cellStyle name="40% - Accent2 19 4 2 2" xfId="26737"/>
    <cellStyle name="40% - Accent2 19 4 3" xfId="26738"/>
    <cellStyle name="40% - Accent2 19 5" xfId="26739"/>
    <cellStyle name="40% - Accent2 19 5 2" xfId="26740"/>
    <cellStyle name="40% - Accent2 19 5 2 2" xfId="26741"/>
    <cellStyle name="40% - Accent2 19 5 3" xfId="26742"/>
    <cellStyle name="40% - Accent2 19 6" xfId="26743"/>
    <cellStyle name="40% - Accent2 19 6 2" xfId="26744"/>
    <cellStyle name="40% - Accent2 19 6 2 2" xfId="26745"/>
    <cellStyle name="40% - Accent2 19 6 3" xfId="26746"/>
    <cellStyle name="40% - Accent2 19 7" xfId="26747"/>
    <cellStyle name="40% - Accent2 19 7 2" xfId="26748"/>
    <cellStyle name="40% - Accent2 19 8" xfId="26749"/>
    <cellStyle name="40% - Accent2 2" xfId="54"/>
    <cellStyle name="40% - Accent2 2 10" xfId="26751"/>
    <cellStyle name="40% - Accent2 2 10 2" xfId="26752"/>
    <cellStyle name="40% - Accent2 2 11" xfId="26753"/>
    <cellStyle name="40% - Accent2 2 12" xfId="26750"/>
    <cellStyle name="40% - Accent2 2 2" xfId="101"/>
    <cellStyle name="40% - Accent2 2 2 10" xfId="26754"/>
    <cellStyle name="40% - Accent2 2 2 2" xfId="189"/>
    <cellStyle name="40% - Accent2 2 2 2 2" xfId="365"/>
    <cellStyle name="40% - Accent2 2 2 2 2 2" xfId="26757"/>
    <cellStyle name="40% - Accent2 2 2 2 2 2 2" xfId="26758"/>
    <cellStyle name="40% - Accent2 2 2 2 2 2 2 2" xfId="26759"/>
    <cellStyle name="40% - Accent2 2 2 2 2 2 2 2 2" xfId="26760"/>
    <cellStyle name="40% - Accent2 2 2 2 2 2 2 3" xfId="26761"/>
    <cellStyle name="40% - Accent2 2 2 2 2 2 3" xfId="26762"/>
    <cellStyle name="40% - Accent2 2 2 2 2 2 3 2" xfId="26763"/>
    <cellStyle name="40% - Accent2 2 2 2 2 2 3 2 2" xfId="26764"/>
    <cellStyle name="40% - Accent2 2 2 2 2 2 3 3" xfId="26765"/>
    <cellStyle name="40% - Accent2 2 2 2 2 2 4" xfId="26766"/>
    <cellStyle name="40% - Accent2 2 2 2 2 2 4 2" xfId="26767"/>
    <cellStyle name="40% - Accent2 2 2 2 2 2 5" xfId="26768"/>
    <cellStyle name="40% - Accent2 2 2 2 2 3" xfId="26769"/>
    <cellStyle name="40% - Accent2 2 2 2 2 3 2" xfId="26770"/>
    <cellStyle name="40% - Accent2 2 2 2 2 3 2 2" xfId="26771"/>
    <cellStyle name="40% - Accent2 2 2 2 2 3 3" xfId="26772"/>
    <cellStyle name="40% - Accent2 2 2 2 2 4" xfId="26773"/>
    <cellStyle name="40% - Accent2 2 2 2 2 4 2" xfId="26774"/>
    <cellStyle name="40% - Accent2 2 2 2 2 4 2 2" xfId="26775"/>
    <cellStyle name="40% - Accent2 2 2 2 2 4 3" xfId="26776"/>
    <cellStyle name="40% - Accent2 2 2 2 2 5" xfId="26777"/>
    <cellStyle name="40% - Accent2 2 2 2 2 5 2" xfId="26778"/>
    <cellStyle name="40% - Accent2 2 2 2 2 6" xfId="26779"/>
    <cellStyle name="40% - Accent2 2 2 2 2 7" xfId="26756"/>
    <cellStyle name="40% - Accent2 2 2 2 3" xfId="26780"/>
    <cellStyle name="40% - Accent2 2 2 2 3 2" xfId="26781"/>
    <cellStyle name="40% - Accent2 2 2 2 3 2 2" xfId="26782"/>
    <cellStyle name="40% - Accent2 2 2 2 3 2 2 2" xfId="26783"/>
    <cellStyle name="40% - Accent2 2 2 2 3 2 3" xfId="26784"/>
    <cellStyle name="40% - Accent2 2 2 2 3 3" xfId="26785"/>
    <cellStyle name="40% - Accent2 2 2 2 3 3 2" xfId="26786"/>
    <cellStyle name="40% - Accent2 2 2 2 3 3 2 2" xfId="26787"/>
    <cellStyle name="40% - Accent2 2 2 2 3 3 3" xfId="26788"/>
    <cellStyle name="40% - Accent2 2 2 2 3 4" xfId="26789"/>
    <cellStyle name="40% - Accent2 2 2 2 3 4 2" xfId="26790"/>
    <cellStyle name="40% - Accent2 2 2 2 3 5" xfId="26791"/>
    <cellStyle name="40% - Accent2 2 2 2 4" xfId="26792"/>
    <cellStyle name="40% - Accent2 2 2 2 4 2" xfId="26793"/>
    <cellStyle name="40% - Accent2 2 2 2 4 2 2" xfId="26794"/>
    <cellStyle name="40% - Accent2 2 2 2 4 3" xfId="26795"/>
    <cellStyle name="40% - Accent2 2 2 2 5" xfId="26796"/>
    <cellStyle name="40% - Accent2 2 2 2 5 2" xfId="26797"/>
    <cellStyle name="40% - Accent2 2 2 2 5 2 2" xfId="26798"/>
    <cellStyle name="40% - Accent2 2 2 2 5 3" xfId="26799"/>
    <cellStyle name="40% - Accent2 2 2 2 6" xfId="26800"/>
    <cellStyle name="40% - Accent2 2 2 2 6 2" xfId="26801"/>
    <cellStyle name="40% - Accent2 2 2 2 6 2 2" xfId="26802"/>
    <cellStyle name="40% - Accent2 2 2 2 6 3" xfId="26803"/>
    <cellStyle name="40% - Accent2 2 2 2 7" xfId="26804"/>
    <cellStyle name="40% - Accent2 2 2 2 7 2" xfId="26805"/>
    <cellStyle name="40% - Accent2 2 2 2 8" xfId="26806"/>
    <cellStyle name="40% - Accent2 2 2 2 9" xfId="26755"/>
    <cellStyle name="40% - Accent2 2 2 3" xfId="277"/>
    <cellStyle name="40% - Accent2 2 2 3 2" xfId="26808"/>
    <cellStyle name="40% - Accent2 2 2 3 2 2" xfId="26809"/>
    <cellStyle name="40% - Accent2 2 2 3 2 2 2" xfId="26810"/>
    <cellStyle name="40% - Accent2 2 2 3 2 2 2 2" xfId="26811"/>
    <cellStyle name="40% - Accent2 2 2 3 2 2 3" xfId="26812"/>
    <cellStyle name="40% - Accent2 2 2 3 2 3" xfId="26813"/>
    <cellStyle name="40% - Accent2 2 2 3 2 3 2" xfId="26814"/>
    <cellStyle name="40% - Accent2 2 2 3 2 3 2 2" xfId="26815"/>
    <cellStyle name="40% - Accent2 2 2 3 2 3 3" xfId="26816"/>
    <cellStyle name="40% - Accent2 2 2 3 2 4" xfId="26817"/>
    <cellStyle name="40% - Accent2 2 2 3 2 4 2" xfId="26818"/>
    <cellStyle name="40% - Accent2 2 2 3 2 5" xfId="26819"/>
    <cellStyle name="40% - Accent2 2 2 3 3" xfId="26820"/>
    <cellStyle name="40% - Accent2 2 2 3 3 2" xfId="26821"/>
    <cellStyle name="40% - Accent2 2 2 3 3 2 2" xfId="26822"/>
    <cellStyle name="40% - Accent2 2 2 3 3 3" xfId="26823"/>
    <cellStyle name="40% - Accent2 2 2 3 4" xfId="26824"/>
    <cellStyle name="40% - Accent2 2 2 3 4 2" xfId="26825"/>
    <cellStyle name="40% - Accent2 2 2 3 4 2 2" xfId="26826"/>
    <cellStyle name="40% - Accent2 2 2 3 4 3" xfId="26827"/>
    <cellStyle name="40% - Accent2 2 2 3 5" xfId="26828"/>
    <cellStyle name="40% - Accent2 2 2 3 5 2" xfId="26829"/>
    <cellStyle name="40% - Accent2 2 2 3 6" xfId="26830"/>
    <cellStyle name="40% - Accent2 2 2 3 7" xfId="26807"/>
    <cellStyle name="40% - Accent2 2 2 4" xfId="26831"/>
    <cellStyle name="40% - Accent2 2 2 4 2" xfId="26832"/>
    <cellStyle name="40% - Accent2 2 2 4 2 2" xfId="26833"/>
    <cellStyle name="40% - Accent2 2 2 4 2 2 2" xfId="26834"/>
    <cellStyle name="40% - Accent2 2 2 4 2 3" xfId="26835"/>
    <cellStyle name="40% - Accent2 2 2 4 3" xfId="26836"/>
    <cellStyle name="40% - Accent2 2 2 4 3 2" xfId="26837"/>
    <cellStyle name="40% - Accent2 2 2 4 3 2 2" xfId="26838"/>
    <cellStyle name="40% - Accent2 2 2 4 3 3" xfId="26839"/>
    <cellStyle name="40% - Accent2 2 2 4 4" xfId="26840"/>
    <cellStyle name="40% - Accent2 2 2 4 4 2" xfId="26841"/>
    <cellStyle name="40% - Accent2 2 2 4 5" xfId="26842"/>
    <cellStyle name="40% - Accent2 2 2 5" xfId="26843"/>
    <cellStyle name="40% - Accent2 2 2 5 2" xfId="26844"/>
    <cellStyle name="40% - Accent2 2 2 5 2 2" xfId="26845"/>
    <cellStyle name="40% - Accent2 2 2 5 3" xfId="26846"/>
    <cellStyle name="40% - Accent2 2 2 6" xfId="26847"/>
    <cellStyle name="40% - Accent2 2 2 6 2" xfId="26848"/>
    <cellStyle name="40% - Accent2 2 2 6 2 2" xfId="26849"/>
    <cellStyle name="40% - Accent2 2 2 6 3" xfId="26850"/>
    <cellStyle name="40% - Accent2 2 2 7" xfId="26851"/>
    <cellStyle name="40% - Accent2 2 2 7 2" xfId="26852"/>
    <cellStyle name="40% - Accent2 2 2 7 2 2" xfId="26853"/>
    <cellStyle name="40% - Accent2 2 2 7 3" xfId="26854"/>
    <cellStyle name="40% - Accent2 2 2 8" xfId="26855"/>
    <cellStyle name="40% - Accent2 2 2 8 2" xfId="26856"/>
    <cellStyle name="40% - Accent2 2 2 9" xfId="26857"/>
    <cellStyle name="40% - Accent2 2 3" xfId="145"/>
    <cellStyle name="40% - Accent2 2 3 2" xfId="321"/>
    <cellStyle name="40% - Accent2 2 3 2 2" xfId="26860"/>
    <cellStyle name="40% - Accent2 2 3 2 2 2" xfId="26861"/>
    <cellStyle name="40% - Accent2 2 3 2 2 2 2" xfId="26862"/>
    <cellStyle name="40% - Accent2 2 3 2 2 2 2 2" xfId="26863"/>
    <cellStyle name="40% - Accent2 2 3 2 2 2 3" xfId="26864"/>
    <cellStyle name="40% - Accent2 2 3 2 2 3" xfId="26865"/>
    <cellStyle name="40% - Accent2 2 3 2 2 3 2" xfId="26866"/>
    <cellStyle name="40% - Accent2 2 3 2 2 3 2 2" xfId="26867"/>
    <cellStyle name="40% - Accent2 2 3 2 2 3 3" xfId="26868"/>
    <cellStyle name="40% - Accent2 2 3 2 2 4" xfId="26869"/>
    <cellStyle name="40% - Accent2 2 3 2 2 4 2" xfId="26870"/>
    <cellStyle name="40% - Accent2 2 3 2 2 5" xfId="26871"/>
    <cellStyle name="40% - Accent2 2 3 2 3" xfId="26872"/>
    <cellStyle name="40% - Accent2 2 3 2 3 2" xfId="26873"/>
    <cellStyle name="40% - Accent2 2 3 2 3 2 2" xfId="26874"/>
    <cellStyle name="40% - Accent2 2 3 2 3 3" xfId="26875"/>
    <cellStyle name="40% - Accent2 2 3 2 4" xfId="26876"/>
    <cellStyle name="40% - Accent2 2 3 2 4 2" xfId="26877"/>
    <cellStyle name="40% - Accent2 2 3 2 4 2 2" xfId="26878"/>
    <cellStyle name="40% - Accent2 2 3 2 4 3" xfId="26879"/>
    <cellStyle name="40% - Accent2 2 3 2 5" xfId="26880"/>
    <cellStyle name="40% - Accent2 2 3 2 5 2" xfId="26881"/>
    <cellStyle name="40% - Accent2 2 3 2 6" xfId="26882"/>
    <cellStyle name="40% - Accent2 2 3 2 7" xfId="26859"/>
    <cellStyle name="40% - Accent2 2 3 3" xfId="26883"/>
    <cellStyle name="40% - Accent2 2 3 3 2" xfId="26884"/>
    <cellStyle name="40% - Accent2 2 3 3 2 2" xfId="26885"/>
    <cellStyle name="40% - Accent2 2 3 3 2 2 2" xfId="26886"/>
    <cellStyle name="40% - Accent2 2 3 3 2 3" xfId="26887"/>
    <cellStyle name="40% - Accent2 2 3 3 3" xfId="26888"/>
    <cellStyle name="40% - Accent2 2 3 3 3 2" xfId="26889"/>
    <cellStyle name="40% - Accent2 2 3 3 3 2 2" xfId="26890"/>
    <cellStyle name="40% - Accent2 2 3 3 3 3" xfId="26891"/>
    <cellStyle name="40% - Accent2 2 3 3 4" xfId="26892"/>
    <cellStyle name="40% - Accent2 2 3 3 4 2" xfId="26893"/>
    <cellStyle name="40% - Accent2 2 3 3 5" xfId="26894"/>
    <cellStyle name="40% - Accent2 2 3 4" xfId="26895"/>
    <cellStyle name="40% - Accent2 2 3 4 2" xfId="26896"/>
    <cellStyle name="40% - Accent2 2 3 4 2 2" xfId="26897"/>
    <cellStyle name="40% - Accent2 2 3 4 3" xfId="26898"/>
    <cellStyle name="40% - Accent2 2 3 5" xfId="26899"/>
    <cellStyle name="40% - Accent2 2 3 5 2" xfId="26900"/>
    <cellStyle name="40% - Accent2 2 3 5 2 2" xfId="26901"/>
    <cellStyle name="40% - Accent2 2 3 5 3" xfId="26902"/>
    <cellStyle name="40% - Accent2 2 3 6" xfId="26903"/>
    <cellStyle name="40% - Accent2 2 3 6 2" xfId="26904"/>
    <cellStyle name="40% - Accent2 2 3 6 2 2" xfId="26905"/>
    <cellStyle name="40% - Accent2 2 3 6 3" xfId="26906"/>
    <cellStyle name="40% - Accent2 2 3 7" xfId="26907"/>
    <cellStyle name="40% - Accent2 2 3 7 2" xfId="26908"/>
    <cellStyle name="40% - Accent2 2 3 8" xfId="26909"/>
    <cellStyle name="40% - Accent2 2 3 9" xfId="26858"/>
    <cellStyle name="40% - Accent2 2 4" xfId="233"/>
    <cellStyle name="40% - Accent2 2 4 2" xfId="26911"/>
    <cellStyle name="40% - Accent2 2 4 2 2" xfId="26912"/>
    <cellStyle name="40% - Accent2 2 4 2 2 2" xfId="26913"/>
    <cellStyle name="40% - Accent2 2 4 2 2 2 2" xfId="26914"/>
    <cellStyle name="40% - Accent2 2 4 2 2 3" xfId="26915"/>
    <cellStyle name="40% - Accent2 2 4 2 3" xfId="26916"/>
    <cellStyle name="40% - Accent2 2 4 2 3 2" xfId="26917"/>
    <cellStyle name="40% - Accent2 2 4 2 3 2 2" xfId="26918"/>
    <cellStyle name="40% - Accent2 2 4 2 3 3" xfId="26919"/>
    <cellStyle name="40% - Accent2 2 4 2 4" xfId="26920"/>
    <cellStyle name="40% - Accent2 2 4 2 4 2" xfId="26921"/>
    <cellStyle name="40% - Accent2 2 4 2 5" xfId="26922"/>
    <cellStyle name="40% - Accent2 2 4 3" xfId="26923"/>
    <cellStyle name="40% - Accent2 2 4 3 2" xfId="26924"/>
    <cellStyle name="40% - Accent2 2 4 3 2 2" xfId="26925"/>
    <cellStyle name="40% - Accent2 2 4 3 3" xfId="26926"/>
    <cellStyle name="40% - Accent2 2 4 4" xfId="26927"/>
    <cellStyle name="40% - Accent2 2 4 4 2" xfId="26928"/>
    <cellStyle name="40% - Accent2 2 4 4 2 2" xfId="26929"/>
    <cellStyle name="40% - Accent2 2 4 4 3" xfId="26930"/>
    <cellStyle name="40% - Accent2 2 4 5" xfId="26931"/>
    <cellStyle name="40% - Accent2 2 4 5 2" xfId="26932"/>
    <cellStyle name="40% - Accent2 2 4 6" xfId="26933"/>
    <cellStyle name="40% - Accent2 2 4 7" xfId="26910"/>
    <cellStyle name="40% - Accent2 2 5" xfId="26934"/>
    <cellStyle name="40% - Accent2 2 5 2" xfId="26935"/>
    <cellStyle name="40% - Accent2 2 5 2 2" xfId="26936"/>
    <cellStyle name="40% - Accent2 2 5 2 2 2" xfId="26937"/>
    <cellStyle name="40% - Accent2 2 5 2 3" xfId="26938"/>
    <cellStyle name="40% - Accent2 2 5 3" xfId="26939"/>
    <cellStyle name="40% - Accent2 2 5 3 2" xfId="26940"/>
    <cellStyle name="40% - Accent2 2 5 3 2 2" xfId="26941"/>
    <cellStyle name="40% - Accent2 2 5 3 3" xfId="26942"/>
    <cellStyle name="40% - Accent2 2 5 4" xfId="26943"/>
    <cellStyle name="40% - Accent2 2 5 4 2" xfId="26944"/>
    <cellStyle name="40% - Accent2 2 5 5" xfId="26945"/>
    <cellStyle name="40% - Accent2 2 6" xfId="26946"/>
    <cellStyle name="40% - Accent2 2 6 2" xfId="26947"/>
    <cellStyle name="40% - Accent2 2 6 2 2" xfId="26948"/>
    <cellStyle name="40% - Accent2 2 6 3" xfId="26949"/>
    <cellStyle name="40% - Accent2 2 7" xfId="26950"/>
    <cellStyle name="40% - Accent2 2 7 2" xfId="26951"/>
    <cellStyle name="40% - Accent2 2 7 2 2" xfId="26952"/>
    <cellStyle name="40% - Accent2 2 7 3" xfId="26953"/>
    <cellStyle name="40% - Accent2 2 8" xfId="26954"/>
    <cellStyle name="40% - Accent2 2 8 2" xfId="26955"/>
    <cellStyle name="40% - Accent2 2 8 2 2" xfId="26956"/>
    <cellStyle name="40% - Accent2 2 8 3" xfId="26957"/>
    <cellStyle name="40% - Accent2 2 9" xfId="26958"/>
    <cellStyle name="40% - Accent2 2 9 2" xfId="26959"/>
    <cellStyle name="40% - Accent2 20" xfId="26960"/>
    <cellStyle name="40% - Accent2 20 2" xfId="26961"/>
    <cellStyle name="40% - Accent2 20 2 2" xfId="26962"/>
    <cellStyle name="40% - Accent2 20 2 2 2" xfId="26963"/>
    <cellStyle name="40% - Accent2 20 2 2 2 2" xfId="26964"/>
    <cellStyle name="40% - Accent2 20 2 2 2 2 2" xfId="26965"/>
    <cellStyle name="40% - Accent2 20 2 2 2 3" xfId="26966"/>
    <cellStyle name="40% - Accent2 20 2 2 3" xfId="26967"/>
    <cellStyle name="40% - Accent2 20 2 2 3 2" xfId="26968"/>
    <cellStyle name="40% - Accent2 20 2 2 3 2 2" xfId="26969"/>
    <cellStyle name="40% - Accent2 20 2 2 3 3" xfId="26970"/>
    <cellStyle name="40% - Accent2 20 2 2 4" xfId="26971"/>
    <cellStyle name="40% - Accent2 20 2 2 4 2" xfId="26972"/>
    <cellStyle name="40% - Accent2 20 2 2 5" xfId="26973"/>
    <cellStyle name="40% - Accent2 20 2 3" xfId="26974"/>
    <cellStyle name="40% - Accent2 20 2 3 2" xfId="26975"/>
    <cellStyle name="40% - Accent2 20 2 3 2 2" xfId="26976"/>
    <cellStyle name="40% - Accent2 20 2 3 3" xfId="26977"/>
    <cellStyle name="40% - Accent2 20 2 4" xfId="26978"/>
    <cellStyle name="40% - Accent2 20 2 4 2" xfId="26979"/>
    <cellStyle name="40% - Accent2 20 2 4 2 2" xfId="26980"/>
    <cellStyle name="40% - Accent2 20 2 4 3" xfId="26981"/>
    <cellStyle name="40% - Accent2 20 2 5" xfId="26982"/>
    <cellStyle name="40% - Accent2 20 2 5 2" xfId="26983"/>
    <cellStyle name="40% - Accent2 20 2 6" xfId="26984"/>
    <cellStyle name="40% - Accent2 20 3" xfId="26985"/>
    <cellStyle name="40% - Accent2 20 3 2" xfId="26986"/>
    <cellStyle name="40% - Accent2 20 3 2 2" xfId="26987"/>
    <cellStyle name="40% - Accent2 20 3 2 2 2" xfId="26988"/>
    <cellStyle name="40% - Accent2 20 3 2 3" xfId="26989"/>
    <cellStyle name="40% - Accent2 20 3 3" xfId="26990"/>
    <cellStyle name="40% - Accent2 20 3 3 2" xfId="26991"/>
    <cellStyle name="40% - Accent2 20 3 3 2 2" xfId="26992"/>
    <cellStyle name="40% - Accent2 20 3 3 3" xfId="26993"/>
    <cellStyle name="40% - Accent2 20 3 4" xfId="26994"/>
    <cellStyle name="40% - Accent2 20 3 4 2" xfId="26995"/>
    <cellStyle name="40% - Accent2 20 3 5" xfId="26996"/>
    <cellStyle name="40% - Accent2 20 4" xfId="26997"/>
    <cellStyle name="40% - Accent2 20 4 2" xfId="26998"/>
    <cellStyle name="40% - Accent2 20 4 2 2" xfId="26999"/>
    <cellStyle name="40% - Accent2 20 4 3" xfId="27000"/>
    <cellStyle name="40% - Accent2 20 5" xfId="27001"/>
    <cellStyle name="40% - Accent2 20 5 2" xfId="27002"/>
    <cellStyle name="40% - Accent2 20 5 2 2" xfId="27003"/>
    <cellStyle name="40% - Accent2 20 5 3" xfId="27004"/>
    <cellStyle name="40% - Accent2 20 6" xfId="27005"/>
    <cellStyle name="40% - Accent2 20 6 2" xfId="27006"/>
    <cellStyle name="40% - Accent2 20 7" xfId="27007"/>
    <cellStyle name="40% - Accent2 21" xfId="27008"/>
    <cellStyle name="40% - Accent2 21 2" xfId="27009"/>
    <cellStyle name="40% - Accent2 21 2 2" xfId="27010"/>
    <cellStyle name="40% - Accent2 21 2 2 2" xfId="27011"/>
    <cellStyle name="40% - Accent2 21 2 2 2 2" xfId="27012"/>
    <cellStyle name="40% - Accent2 21 2 2 2 2 2" xfId="27013"/>
    <cellStyle name="40% - Accent2 21 2 2 2 3" xfId="27014"/>
    <cellStyle name="40% - Accent2 21 2 2 3" xfId="27015"/>
    <cellStyle name="40% - Accent2 21 2 2 3 2" xfId="27016"/>
    <cellStyle name="40% - Accent2 21 2 2 3 2 2" xfId="27017"/>
    <cellStyle name="40% - Accent2 21 2 2 3 3" xfId="27018"/>
    <cellStyle name="40% - Accent2 21 2 2 4" xfId="27019"/>
    <cellStyle name="40% - Accent2 21 2 2 4 2" xfId="27020"/>
    <cellStyle name="40% - Accent2 21 2 2 5" xfId="27021"/>
    <cellStyle name="40% - Accent2 21 2 3" xfId="27022"/>
    <cellStyle name="40% - Accent2 21 2 3 2" xfId="27023"/>
    <cellStyle name="40% - Accent2 21 2 3 2 2" xfId="27024"/>
    <cellStyle name="40% - Accent2 21 2 3 3" xfId="27025"/>
    <cellStyle name="40% - Accent2 21 2 4" xfId="27026"/>
    <cellStyle name="40% - Accent2 21 2 4 2" xfId="27027"/>
    <cellStyle name="40% - Accent2 21 2 4 2 2" xfId="27028"/>
    <cellStyle name="40% - Accent2 21 2 4 3" xfId="27029"/>
    <cellStyle name="40% - Accent2 21 2 5" xfId="27030"/>
    <cellStyle name="40% - Accent2 21 2 5 2" xfId="27031"/>
    <cellStyle name="40% - Accent2 21 2 6" xfId="27032"/>
    <cellStyle name="40% - Accent2 21 3" xfId="27033"/>
    <cellStyle name="40% - Accent2 21 3 2" xfId="27034"/>
    <cellStyle name="40% - Accent2 21 3 2 2" xfId="27035"/>
    <cellStyle name="40% - Accent2 21 3 2 2 2" xfId="27036"/>
    <cellStyle name="40% - Accent2 21 3 2 3" xfId="27037"/>
    <cellStyle name="40% - Accent2 21 3 3" xfId="27038"/>
    <cellStyle name="40% - Accent2 21 3 3 2" xfId="27039"/>
    <cellStyle name="40% - Accent2 21 3 3 2 2" xfId="27040"/>
    <cellStyle name="40% - Accent2 21 3 3 3" xfId="27041"/>
    <cellStyle name="40% - Accent2 21 3 4" xfId="27042"/>
    <cellStyle name="40% - Accent2 21 3 4 2" xfId="27043"/>
    <cellStyle name="40% - Accent2 21 3 5" xfId="27044"/>
    <cellStyle name="40% - Accent2 21 4" xfId="27045"/>
    <cellStyle name="40% - Accent2 21 4 2" xfId="27046"/>
    <cellStyle name="40% - Accent2 21 4 2 2" xfId="27047"/>
    <cellStyle name="40% - Accent2 21 4 3" xfId="27048"/>
    <cellStyle name="40% - Accent2 21 5" xfId="27049"/>
    <cellStyle name="40% - Accent2 21 5 2" xfId="27050"/>
    <cellStyle name="40% - Accent2 21 5 2 2" xfId="27051"/>
    <cellStyle name="40% - Accent2 21 5 3" xfId="27052"/>
    <cellStyle name="40% - Accent2 21 6" xfId="27053"/>
    <cellStyle name="40% - Accent2 21 6 2" xfId="27054"/>
    <cellStyle name="40% - Accent2 21 7" xfId="27055"/>
    <cellStyle name="40% - Accent2 22" xfId="27056"/>
    <cellStyle name="40% - Accent2 22 2" xfId="27057"/>
    <cellStyle name="40% - Accent2 22 2 2" xfId="27058"/>
    <cellStyle name="40% - Accent2 22 2 2 2" xfId="27059"/>
    <cellStyle name="40% - Accent2 22 2 2 2 2" xfId="27060"/>
    <cellStyle name="40% - Accent2 22 2 2 2 2 2" xfId="27061"/>
    <cellStyle name="40% - Accent2 22 2 2 2 3" xfId="27062"/>
    <cellStyle name="40% - Accent2 22 2 2 3" xfId="27063"/>
    <cellStyle name="40% - Accent2 22 2 2 3 2" xfId="27064"/>
    <cellStyle name="40% - Accent2 22 2 2 3 2 2" xfId="27065"/>
    <cellStyle name="40% - Accent2 22 2 2 3 3" xfId="27066"/>
    <cellStyle name="40% - Accent2 22 2 2 4" xfId="27067"/>
    <cellStyle name="40% - Accent2 22 2 2 4 2" xfId="27068"/>
    <cellStyle name="40% - Accent2 22 2 2 5" xfId="27069"/>
    <cellStyle name="40% - Accent2 22 2 3" xfId="27070"/>
    <cellStyle name="40% - Accent2 22 2 3 2" xfId="27071"/>
    <cellStyle name="40% - Accent2 22 2 3 2 2" xfId="27072"/>
    <cellStyle name="40% - Accent2 22 2 3 3" xfId="27073"/>
    <cellStyle name="40% - Accent2 22 2 4" xfId="27074"/>
    <cellStyle name="40% - Accent2 22 2 4 2" xfId="27075"/>
    <cellStyle name="40% - Accent2 22 2 4 2 2" xfId="27076"/>
    <cellStyle name="40% - Accent2 22 2 4 3" xfId="27077"/>
    <cellStyle name="40% - Accent2 22 2 5" xfId="27078"/>
    <cellStyle name="40% - Accent2 22 2 5 2" xfId="27079"/>
    <cellStyle name="40% - Accent2 22 2 6" xfId="27080"/>
    <cellStyle name="40% - Accent2 22 3" xfId="27081"/>
    <cellStyle name="40% - Accent2 22 3 2" xfId="27082"/>
    <cellStyle name="40% - Accent2 22 3 2 2" xfId="27083"/>
    <cellStyle name="40% - Accent2 22 3 2 2 2" xfId="27084"/>
    <cellStyle name="40% - Accent2 22 3 2 3" xfId="27085"/>
    <cellStyle name="40% - Accent2 22 3 3" xfId="27086"/>
    <cellStyle name="40% - Accent2 22 3 3 2" xfId="27087"/>
    <cellStyle name="40% - Accent2 22 3 3 2 2" xfId="27088"/>
    <cellStyle name="40% - Accent2 22 3 3 3" xfId="27089"/>
    <cellStyle name="40% - Accent2 22 3 4" xfId="27090"/>
    <cellStyle name="40% - Accent2 22 3 4 2" xfId="27091"/>
    <cellStyle name="40% - Accent2 22 3 5" xfId="27092"/>
    <cellStyle name="40% - Accent2 22 4" xfId="27093"/>
    <cellStyle name="40% - Accent2 22 4 2" xfId="27094"/>
    <cellStyle name="40% - Accent2 22 4 2 2" xfId="27095"/>
    <cellStyle name="40% - Accent2 22 4 3" xfId="27096"/>
    <cellStyle name="40% - Accent2 22 5" xfId="27097"/>
    <cellStyle name="40% - Accent2 22 5 2" xfId="27098"/>
    <cellStyle name="40% - Accent2 22 5 2 2" xfId="27099"/>
    <cellStyle name="40% - Accent2 22 5 3" xfId="27100"/>
    <cellStyle name="40% - Accent2 22 6" xfId="27101"/>
    <cellStyle name="40% - Accent2 22 6 2" xfId="27102"/>
    <cellStyle name="40% - Accent2 22 7" xfId="27103"/>
    <cellStyle name="40% - Accent2 23" xfId="27104"/>
    <cellStyle name="40% - Accent2 23 2" xfId="27105"/>
    <cellStyle name="40% - Accent2 23 2 2" xfId="27106"/>
    <cellStyle name="40% - Accent2 23 2 2 2" xfId="27107"/>
    <cellStyle name="40% - Accent2 23 2 2 2 2" xfId="27108"/>
    <cellStyle name="40% - Accent2 23 2 2 3" xfId="27109"/>
    <cellStyle name="40% - Accent2 23 2 3" xfId="27110"/>
    <cellStyle name="40% - Accent2 23 2 3 2" xfId="27111"/>
    <cellStyle name="40% - Accent2 23 2 3 2 2" xfId="27112"/>
    <cellStyle name="40% - Accent2 23 2 3 3" xfId="27113"/>
    <cellStyle name="40% - Accent2 23 2 4" xfId="27114"/>
    <cellStyle name="40% - Accent2 23 2 4 2" xfId="27115"/>
    <cellStyle name="40% - Accent2 23 2 5" xfId="27116"/>
    <cellStyle name="40% - Accent2 23 3" xfId="27117"/>
    <cellStyle name="40% - Accent2 23 3 2" xfId="27118"/>
    <cellStyle name="40% - Accent2 23 3 2 2" xfId="27119"/>
    <cellStyle name="40% - Accent2 23 3 3" xfId="27120"/>
    <cellStyle name="40% - Accent2 23 4" xfId="27121"/>
    <cellStyle name="40% - Accent2 23 4 2" xfId="27122"/>
    <cellStyle name="40% - Accent2 23 4 2 2" xfId="27123"/>
    <cellStyle name="40% - Accent2 23 4 3" xfId="27124"/>
    <cellStyle name="40% - Accent2 23 5" xfId="27125"/>
    <cellStyle name="40% - Accent2 23 5 2" xfId="27126"/>
    <cellStyle name="40% - Accent2 23 6" xfId="27127"/>
    <cellStyle name="40% - Accent2 24" xfId="27128"/>
    <cellStyle name="40% - Accent2 24 2" xfId="27129"/>
    <cellStyle name="40% - Accent2 24 2 2" xfId="27130"/>
    <cellStyle name="40% - Accent2 24 2 2 2" xfId="27131"/>
    <cellStyle name="40% - Accent2 24 2 3" xfId="27132"/>
    <cellStyle name="40% - Accent2 24 3" xfId="27133"/>
    <cellStyle name="40% - Accent2 24 3 2" xfId="27134"/>
    <cellStyle name="40% - Accent2 24 3 2 2" xfId="27135"/>
    <cellStyle name="40% - Accent2 24 3 3" xfId="27136"/>
    <cellStyle name="40% - Accent2 24 4" xfId="27137"/>
    <cellStyle name="40% - Accent2 24 4 2" xfId="27138"/>
    <cellStyle name="40% - Accent2 24 5" xfId="27139"/>
    <cellStyle name="40% - Accent2 25" xfId="27140"/>
    <cellStyle name="40% - Accent2 25 2" xfId="27141"/>
    <cellStyle name="40% - Accent2 25 2 2" xfId="27142"/>
    <cellStyle name="40% - Accent2 25 2 3" xfId="27143"/>
    <cellStyle name="40% - Accent2 25 3" xfId="27144"/>
    <cellStyle name="40% - Accent2 25 3 2" xfId="27145"/>
    <cellStyle name="40% - Accent2 25 4" xfId="27146"/>
    <cellStyle name="40% - Accent2 25 5" xfId="27147"/>
    <cellStyle name="40% - Accent2 26" xfId="27148"/>
    <cellStyle name="40% - Accent2 26 2" xfId="27149"/>
    <cellStyle name="40% - Accent2 26 2 2" xfId="27150"/>
    <cellStyle name="40% - Accent2 26 2 3" xfId="27151"/>
    <cellStyle name="40% - Accent2 26 3" xfId="27152"/>
    <cellStyle name="40% - Accent2 26 3 2" xfId="27153"/>
    <cellStyle name="40% - Accent2 26 4" xfId="27154"/>
    <cellStyle name="40% - Accent2 26 5" xfId="27155"/>
    <cellStyle name="40% - Accent2 27" xfId="27156"/>
    <cellStyle name="40% - Accent2 27 2" xfId="27157"/>
    <cellStyle name="40% - Accent2 27 2 2" xfId="27158"/>
    <cellStyle name="40% - Accent2 27 2 3" xfId="27159"/>
    <cellStyle name="40% - Accent2 27 3" xfId="27160"/>
    <cellStyle name="40% - Accent2 27 3 2" xfId="27161"/>
    <cellStyle name="40% - Accent2 27 4" xfId="27162"/>
    <cellStyle name="40% - Accent2 27 5" xfId="27163"/>
    <cellStyle name="40% - Accent2 28" xfId="27164"/>
    <cellStyle name="40% - Accent2 28 2" xfId="27165"/>
    <cellStyle name="40% - Accent2 28 2 2" xfId="27166"/>
    <cellStyle name="40% - Accent2 28 3" xfId="27167"/>
    <cellStyle name="40% - Accent2 28 3 2" xfId="27168"/>
    <cellStyle name="40% - Accent2 28 4" xfId="27169"/>
    <cellStyle name="40% - Accent2 28 5" xfId="27170"/>
    <cellStyle name="40% - Accent2 29" xfId="27171"/>
    <cellStyle name="40% - Accent2 29 2" xfId="27172"/>
    <cellStyle name="40% - Accent2 29 2 2" xfId="27173"/>
    <cellStyle name="40% - Accent2 29 3" xfId="27174"/>
    <cellStyle name="40% - Accent2 29 3 2" xfId="27175"/>
    <cellStyle name="40% - Accent2 29 4" xfId="27176"/>
    <cellStyle name="40% - Accent2 29 5" xfId="27177"/>
    <cellStyle name="40% - Accent2 3" xfId="74"/>
    <cellStyle name="40% - Accent2 3 10" xfId="27179"/>
    <cellStyle name="40% - Accent2 3 10 2" xfId="27180"/>
    <cellStyle name="40% - Accent2 3 11" xfId="27181"/>
    <cellStyle name="40% - Accent2 3 12" xfId="27178"/>
    <cellStyle name="40% - Accent2 3 2" xfId="120"/>
    <cellStyle name="40% - Accent2 3 2 10" xfId="27182"/>
    <cellStyle name="40% - Accent2 3 2 2" xfId="208"/>
    <cellStyle name="40% - Accent2 3 2 2 2" xfId="384"/>
    <cellStyle name="40% - Accent2 3 2 2 2 2" xfId="27185"/>
    <cellStyle name="40% - Accent2 3 2 2 2 2 2" xfId="27186"/>
    <cellStyle name="40% - Accent2 3 2 2 2 2 2 2" xfId="27187"/>
    <cellStyle name="40% - Accent2 3 2 2 2 2 2 2 2" xfId="27188"/>
    <cellStyle name="40% - Accent2 3 2 2 2 2 2 3" xfId="27189"/>
    <cellStyle name="40% - Accent2 3 2 2 2 2 3" xfId="27190"/>
    <cellStyle name="40% - Accent2 3 2 2 2 2 3 2" xfId="27191"/>
    <cellStyle name="40% - Accent2 3 2 2 2 2 3 2 2" xfId="27192"/>
    <cellStyle name="40% - Accent2 3 2 2 2 2 3 3" xfId="27193"/>
    <cellStyle name="40% - Accent2 3 2 2 2 2 4" xfId="27194"/>
    <cellStyle name="40% - Accent2 3 2 2 2 2 4 2" xfId="27195"/>
    <cellStyle name="40% - Accent2 3 2 2 2 2 5" xfId="27196"/>
    <cellStyle name="40% - Accent2 3 2 2 2 3" xfId="27197"/>
    <cellStyle name="40% - Accent2 3 2 2 2 3 2" xfId="27198"/>
    <cellStyle name="40% - Accent2 3 2 2 2 3 2 2" xfId="27199"/>
    <cellStyle name="40% - Accent2 3 2 2 2 3 3" xfId="27200"/>
    <cellStyle name="40% - Accent2 3 2 2 2 4" xfId="27201"/>
    <cellStyle name="40% - Accent2 3 2 2 2 4 2" xfId="27202"/>
    <cellStyle name="40% - Accent2 3 2 2 2 4 2 2" xfId="27203"/>
    <cellStyle name="40% - Accent2 3 2 2 2 4 3" xfId="27204"/>
    <cellStyle name="40% - Accent2 3 2 2 2 5" xfId="27205"/>
    <cellStyle name="40% - Accent2 3 2 2 2 5 2" xfId="27206"/>
    <cellStyle name="40% - Accent2 3 2 2 2 6" xfId="27207"/>
    <cellStyle name="40% - Accent2 3 2 2 2 7" xfId="27184"/>
    <cellStyle name="40% - Accent2 3 2 2 3" xfId="27208"/>
    <cellStyle name="40% - Accent2 3 2 2 3 2" xfId="27209"/>
    <cellStyle name="40% - Accent2 3 2 2 3 2 2" xfId="27210"/>
    <cellStyle name="40% - Accent2 3 2 2 3 2 2 2" xfId="27211"/>
    <cellStyle name="40% - Accent2 3 2 2 3 2 3" xfId="27212"/>
    <cellStyle name="40% - Accent2 3 2 2 3 3" xfId="27213"/>
    <cellStyle name="40% - Accent2 3 2 2 3 3 2" xfId="27214"/>
    <cellStyle name="40% - Accent2 3 2 2 3 3 2 2" xfId="27215"/>
    <cellStyle name="40% - Accent2 3 2 2 3 3 3" xfId="27216"/>
    <cellStyle name="40% - Accent2 3 2 2 3 4" xfId="27217"/>
    <cellStyle name="40% - Accent2 3 2 2 3 4 2" xfId="27218"/>
    <cellStyle name="40% - Accent2 3 2 2 3 5" xfId="27219"/>
    <cellStyle name="40% - Accent2 3 2 2 4" xfId="27220"/>
    <cellStyle name="40% - Accent2 3 2 2 4 2" xfId="27221"/>
    <cellStyle name="40% - Accent2 3 2 2 4 2 2" xfId="27222"/>
    <cellStyle name="40% - Accent2 3 2 2 4 3" xfId="27223"/>
    <cellStyle name="40% - Accent2 3 2 2 5" xfId="27224"/>
    <cellStyle name="40% - Accent2 3 2 2 5 2" xfId="27225"/>
    <cellStyle name="40% - Accent2 3 2 2 5 2 2" xfId="27226"/>
    <cellStyle name="40% - Accent2 3 2 2 5 3" xfId="27227"/>
    <cellStyle name="40% - Accent2 3 2 2 6" xfId="27228"/>
    <cellStyle name="40% - Accent2 3 2 2 6 2" xfId="27229"/>
    <cellStyle name="40% - Accent2 3 2 2 6 2 2" xfId="27230"/>
    <cellStyle name="40% - Accent2 3 2 2 6 3" xfId="27231"/>
    <cellStyle name="40% - Accent2 3 2 2 7" xfId="27232"/>
    <cellStyle name="40% - Accent2 3 2 2 7 2" xfId="27233"/>
    <cellStyle name="40% - Accent2 3 2 2 8" xfId="27234"/>
    <cellStyle name="40% - Accent2 3 2 2 9" xfId="27183"/>
    <cellStyle name="40% - Accent2 3 2 3" xfId="296"/>
    <cellStyle name="40% - Accent2 3 2 3 2" xfId="27236"/>
    <cellStyle name="40% - Accent2 3 2 3 2 2" xfId="27237"/>
    <cellStyle name="40% - Accent2 3 2 3 2 2 2" xfId="27238"/>
    <cellStyle name="40% - Accent2 3 2 3 2 2 2 2" xfId="27239"/>
    <cellStyle name="40% - Accent2 3 2 3 2 2 3" xfId="27240"/>
    <cellStyle name="40% - Accent2 3 2 3 2 3" xfId="27241"/>
    <cellStyle name="40% - Accent2 3 2 3 2 3 2" xfId="27242"/>
    <cellStyle name="40% - Accent2 3 2 3 2 3 2 2" xfId="27243"/>
    <cellStyle name="40% - Accent2 3 2 3 2 3 3" xfId="27244"/>
    <cellStyle name="40% - Accent2 3 2 3 2 4" xfId="27245"/>
    <cellStyle name="40% - Accent2 3 2 3 2 4 2" xfId="27246"/>
    <cellStyle name="40% - Accent2 3 2 3 2 5" xfId="27247"/>
    <cellStyle name="40% - Accent2 3 2 3 3" xfId="27248"/>
    <cellStyle name="40% - Accent2 3 2 3 3 2" xfId="27249"/>
    <cellStyle name="40% - Accent2 3 2 3 3 2 2" xfId="27250"/>
    <cellStyle name="40% - Accent2 3 2 3 3 3" xfId="27251"/>
    <cellStyle name="40% - Accent2 3 2 3 4" xfId="27252"/>
    <cellStyle name="40% - Accent2 3 2 3 4 2" xfId="27253"/>
    <cellStyle name="40% - Accent2 3 2 3 4 2 2" xfId="27254"/>
    <cellStyle name="40% - Accent2 3 2 3 4 3" xfId="27255"/>
    <cellStyle name="40% - Accent2 3 2 3 5" xfId="27256"/>
    <cellStyle name="40% - Accent2 3 2 3 5 2" xfId="27257"/>
    <cellStyle name="40% - Accent2 3 2 3 6" xfId="27258"/>
    <cellStyle name="40% - Accent2 3 2 3 7" xfId="27235"/>
    <cellStyle name="40% - Accent2 3 2 4" xfId="27259"/>
    <cellStyle name="40% - Accent2 3 2 4 2" xfId="27260"/>
    <cellStyle name="40% - Accent2 3 2 4 2 2" xfId="27261"/>
    <cellStyle name="40% - Accent2 3 2 4 2 2 2" xfId="27262"/>
    <cellStyle name="40% - Accent2 3 2 4 2 3" xfId="27263"/>
    <cellStyle name="40% - Accent2 3 2 4 3" xfId="27264"/>
    <cellStyle name="40% - Accent2 3 2 4 3 2" xfId="27265"/>
    <cellStyle name="40% - Accent2 3 2 4 3 2 2" xfId="27266"/>
    <cellStyle name="40% - Accent2 3 2 4 3 3" xfId="27267"/>
    <cellStyle name="40% - Accent2 3 2 4 4" xfId="27268"/>
    <cellStyle name="40% - Accent2 3 2 4 4 2" xfId="27269"/>
    <cellStyle name="40% - Accent2 3 2 4 5" xfId="27270"/>
    <cellStyle name="40% - Accent2 3 2 5" xfId="27271"/>
    <cellStyle name="40% - Accent2 3 2 5 2" xfId="27272"/>
    <cellStyle name="40% - Accent2 3 2 5 2 2" xfId="27273"/>
    <cellStyle name="40% - Accent2 3 2 5 3" xfId="27274"/>
    <cellStyle name="40% - Accent2 3 2 6" xfId="27275"/>
    <cellStyle name="40% - Accent2 3 2 6 2" xfId="27276"/>
    <cellStyle name="40% - Accent2 3 2 6 2 2" xfId="27277"/>
    <cellStyle name="40% - Accent2 3 2 6 3" xfId="27278"/>
    <cellStyle name="40% - Accent2 3 2 7" xfId="27279"/>
    <cellStyle name="40% - Accent2 3 2 7 2" xfId="27280"/>
    <cellStyle name="40% - Accent2 3 2 7 2 2" xfId="27281"/>
    <cellStyle name="40% - Accent2 3 2 7 3" xfId="27282"/>
    <cellStyle name="40% - Accent2 3 2 8" xfId="27283"/>
    <cellStyle name="40% - Accent2 3 2 8 2" xfId="27284"/>
    <cellStyle name="40% - Accent2 3 2 9" xfId="27285"/>
    <cellStyle name="40% - Accent2 3 3" xfId="164"/>
    <cellStyle name="40% - Accent2 3 3 2" xfId="340"/>
    <cellStyle name="40% - Accent2 3 3 2 2" xfId="27288"/>
    <cellStyle name="40% - Accent2 3 3 2 2 2" xfId="27289"/>
    <cellStyle name="40% - Accent2 3 3 2 2 2 2" xfId="27290"/>
    <cellStyle name="40% - Accent2 3 3 2 2 2 2 2" xfId="27291"/>
    <cellStyle name="40% - Accent2 3 3 2 2 2 3" xfId="27292"/>
    <cellStyle name="40% - Accent2 3 3 2 2 3" xfId="27293"/>
    <cellStyle name="40% - Accent2 3 3 2 2 3 2" xfId="27294"/>
    <cellStyle name="40% - Accent2 3 3 2 2 3 2 2" xfId="27295"/>
    <cellStyle name="40% - Accent2 3 3 2 2 3 3" xfId="27296"/>
    <cellStyle name="40% - Accent2 3 3 2 2 4" xfId="27297"/>
    <cellStyle name="40% - Accent2 3 3 2 2 4 2" xfId="27298"/>
    <cellStyle name="40% - Accent2 3 3 2 2 5" xfId="27299"/>
    <cellStyle name="40% - Accent2 3 3 2 3" xfId="27300"/>
    <cellStyle name="40% - Accent2 3 3 2 3 2" xfId="27301"/>
    <cellStyle name="40% - Accent2 3 3 2 3 2 2" xfId="27302"/>
    <cellStyle name="40% - Accent2 3 3 2 3 3" xfId="27303"/>
    <cellStyle name="40% - Accent2 3 3 2 4" xfId="27304"/>
    <cellStyle name="40% - Accent2 3 3 2 4 2" xfId="27305"/>
    <cellStyle name="40% - Accent2 3 3 2 4 2 2" xfId="27306"/>
    <cellStyle name="40% - Accent2 3 3 2 4 3" xfId="27307"/>
    <cellStyle name="40% - Accent2 3 3 2 5" xfId="27308"/>
    <cellStyle name="40% - Accent2 3 3 2 5 2" xfId="27309"/>
    <cellStyle name="40% - Accent2 3 3 2 6" xfId="27310"/>
    <cellStyle name="40% - Accent2 3 3 2 7" xfId="27287"/>
    <cellStyle name="40% - Accent2 3 3 3" xfId="27311"/>
    <cellStyle name="40% - Accent2 3 3 3 2" xfId="27312"/>
    <cellStyle name="40% - Accent2 3 3 3 2 2" xfId="27313"/>
    <cellStyle name="40% - Accent2 3 3 3 2 2 2" xfId="27314"/>
    <cellStyle name="40% - Accent2 3 3 3 2 3" xfId="27315"/>
    <cellStyle name="40% - Accent2 3 3 3 3" xfId="27316"/>
    <cellStyle name="40% - Accent2 3 3 3 3 2" xfId="27317"/>
    <cellStyle name="40% - Accent2 3 3 3 3 2 2" xfId="27318"/>
    <cellStyle name="40% - Accent2 3 3 3 3 3" xfId="27319"/>
    <cellStyle name="40% - Accent2 3 3 3 4" xfId="27320"/>
    <cellStyle name="40% - Accent2 3 3 3 4 2" xfId="27321"/>
    <cellStyle name="40% - Accent2 3 3 3 5" xfId="27322"/>
    <cellStyle name="40% - Accent2 3 3 4" xfId="27323"/>
    <cellStyle name="40% - Accent2 3 3 4 2" xfId="27324"/>
    <cellStyle name="40% - Accent2 3 3 4 2 2" xfId="27325"/>
    <cellStyle name="40% - Accent2 3 3 4 3" xfId="27326"/>
    <cellStyle name="40% - Accent2 3 3 5" xfId="27327"/>
    <cellStyle name="40% - Accent2 3 3 5 2" xfId="27328"/>
    <cellStyle name="40% - Accent2 3 3 5 2 2" xfId="27329"/>
    <cellStyle name="40% - Accent2 3 3 5 3" xfId="27330"/>
    <cellStyle name="40% - Accent2 3 3 6" xfId="27331"/>
    <cellStyle name="40% - Accent2 3 3 6 2" xfId="27332"/>
    <cellStyle name="40% - Accent2 3 3 6 2 2" xfId="27333"/>
    <cellStyle name="40% - Accent2 3 3 6 3" xfId="27334"/>
    <cellStyle name="40% - Accent2 3 3 7" xfId="27335"/>
    <cellStyle name="40% - Accent2 3 3 7 2" xfId="27336"/>
    <cellStyle name="40% - Accent2 3 3 8" xfId="27337"/>
    <cellStyle name="40% - Accent2 3 3 9" xfId="27286"/>
    <cellStyle name="40% - Accent2 3 4" xfId="252"/>
    <cellStyle name="40% - Accent2 3 4 2" xfId="27339"/>
    <cellStyle name="40% - Accent2 3 4 2 2" xfId="27340"/>
    <cellStyle name="40% - Accent2 3 4 2 2 2" xfId="27341"/>
    <cellStyle name="40% - Accent2 3 4 2 2 2 2" xfId="27342"/>
    <cellStyle name="40% - Accent2 3 4 2 2 3" xfId="27343"/>
    <cellStyle name="40% - Accent2 3 4 2 3" xfId="27344"/>
    <cellStyle name="40% - Accent2 3 4 2 3 2" xfId="27345"/>
    <cellStyle name="40% - Accent2 3 4 2 3 2 2" xfId="27346"/>
    <cellStyle name="40% - Accent2 3 4 2 3 3" xfId="27347"/>
    <cellStyle name="40% - Accent2 3 4 2 4" xfId="27348"/>
    <cellStyle name="40% - Accent2 3 4 2 4 2" xfId="27349"/>
    <cellStyle name="40% - Accent2 3 4 2 5" xfId="27350"/>
    <cellStyle name="40% - Accent2 3 4 3" xfId="27351"/>
    <cellStyle name="40% - Accent2 3 4 3 2" xfId="27352"/>
    <cellStyle name="40% - Accent2 3 4 3 2 2" xfId="27353"/>
    <cellStyle name="40% - Accent2 3 4 3 3" xfId="27354"/>
    <cellStyle name="40% - Accent2 3 4 4" xfId="27355"/>
    <cellStyle name="40% - Accent2 3 4 4 2" xfId="27356"/>
    <cellStyle name="40% - Accent2 3 4 4 2 2" xfId="27357"/>
    <cellStyle name="40% - Accent2 3 4 4 3" xfId="27358"/>
    <cellStyle name="40% - Accent2 3 4 5" xfId="27359"/>
    <cellStyle name="40% - Accent2 3 4 5 2" xfId="27360"/>
    <cellStyle name="40% - Accent2 3 4 6" xfId="27361"/>
    <cellStyle name="40% - Accent2 3 4 7" xfId="27338"/>
    <cellStyle name="40% - Accent2 3 5" xfId="27362"/>
    <cellStyle name="40% - Accent2 3 5 2" xfId="27363"/>
    <cellStyle name="40% - Accent2 3 5 2 2" xfId="27364"/>
    <cellStyle name="40% - Accent2 3 5 2 2 2" xfId="27365"/>
    <cellStyle name="40% - Accent2 3 5 2 3" xfId="27366"/>
    <cellStyle name="40% - Accent2 3 5 3" xfId="27367"/>
    <cellStyle name="40% - Accent2 3 5 3 2" xfId="27368"/>
    <cellStyle name="40% - Accent2 3 5 3 2 2" xfId="27369"/>
    <cellStyle name="40% - Accent2 3 5 3 3" xfId="27370"/>
    <cellStyle name="40% - Accent2 3 5 4" xfId="27371"/>
    <cellStyle name="40% - Accent2 3 5 4 2" xfId="27372"/>
    <cellStyle name="40% - Accent2 3 5 5" xfId="27373"/>
    <cellStyle name="40% - Accent2 3 6" xfId="27374"/>
    <cellStyle name="40% - Accent2 3 6 2" xfId="27375"/>
    <cellStyle name="40% - Accent2 3 6 2 2" xfId="27376"/>
    <cellStyle name="40% - Accent2 3 6 3" xfId="27377"/>
    <cellStyle name="40% - Accent2 3 7" xfId="27378"/>
    <cellStyle name="40% - Accent2 3 7 2" xfId="27379"/>
    <cellStyle name="40% - Accent2 3 7 2 2" xfId="27380"/>
    <cellStyle name="40% - Accent2 3 7 3" xfId="27381"/>
    <cellStyle name="40% - Accent2 3 8" xfId="27382"/>
    <cellStyle name="40% - Accent2 3 8 2" xfId="27383"/>
    <cellStyle name="40% - Accent2 3 8 2 2" xfId="27384"/>
    <cellStyle name="40% - Accent2 3 8 3" xfId="27385"/>
    <cellStyle name="40% - Accent2 3 9" xfId="27386"/>
    <cellStyle name="40% - Accent2 3 9 2" xfId="27387"/>
    <cellStyle name="40% - Accent2 30" xfId="27388"/>
    <cellStyle name="40% - Accent2 30 2" xfId="27389"/>
    <cellStyle name="40% - Accent2 30 2 2" xfId="27390"/>
    <cellStyle name="40% - Accent2 30 3" xfId="27391"/>
    <cellStyle name="40% - Accent2 30 3 2" xfId="27392"/>
    <cellStyle name="40% - Accent2 30 4" xfId="27393"/>
    <cellStyle name="40% - Accent2 30 5" xfId="27394"/>
    <cellStyle name="40% - Accent2 31" xfId="27395"/>
    <cellStyle name="40% - Accent2 31 2" xfId="27396"/>
    <cellStyle name="40% - Accent2 31 2 2" xfId="27397"/>
    <cellStyle name="40% - Accent2 31 3" xfId="27398"/>
    <cellStyle name="40% - Accent2 31 3 2" xfId="27399"/>
    <cellStyle name="40% - Accent2 31 4" xfId="27400"/>
    <cellStyle name="40% - Accent2 31 5" xfId="27401"/>
    <cellStyle name="40% - Accent2 32" xfId="27402"/>
    <cellStyle name="40% - Accent2 32 2" xfId="27403"/>
    <cellStyle name="40% - Accent2 32 2 2" xfId="27404"/>
    <cellStyle name="40% - Accent2 32 3" xfId="27405"/>
    <cellStyle name="40% - Accent2 32 3 2" xfId="27406"/>
    <cellStyle name="40% - Accent2 32 4" xfId="27407"/>
    <cellStyle name="40% - Accent2 32 5" xfId="27408"/>
    <cellStyle name="40% - Accent2 33" xfId="27409"/>
    <cellStyle name="40% - Accent2 33 2" xfId="27410"/>
    <cellStyle name="40% - Accent2 33 2 2" xfId="27411"/>
    <cellStyle name="40% - Accent2 33 3" xfId="27412"/>
    <cellStyle name="40% - Accent2 33 3 2" xfId="27413"/>
    <cellStyle name="40% - Accent2 33 4" xfId="27414"/>
    <cellStyle name="40% - Accent2 33 5" xfId="27415"/>
    <cellStyle name="40% - Accent2 34" xfId="27416"/>
    <cellStyle name="40% - Accent2 34 2" xfId="27417"/>
    <cellStyle name="40% - Accent2 34 2 2" xfId="27418"/>
    <cellStyle name="40% - Accent2 34 3" xfId="27419"/>
    <cellStyle name="40% - Accent2 34 3 2" xfId="27420"/>
    <cellStyle name="40% - Accent2 34 4" xfId="27421"/>
    <cellStyle name="40% - Accent2 34 5" xfId="27422"/>
    <cellStyle name="40% - Accent2 35" xfId="27423"/>
    <cellStyle name="40% - Accent2 35 2" xfId="27424"/>
    <cellStyle name="40% - Accent2 35 2 2" xfId="27425"/>
    <cellStyle name="40% - Accent2 35 3" xfId="27426"/>
    <cellStyle name="40% - Accent2 35 3 2" xfId="27427"/>
    <cellStyle name="40% - Accent2 35 4" xfId="27428"/>
    <cellStyle name="40% - Accent2 35 5" xfId="27429"/>
    <cellStyle name="40% - Accent2 36" xfId="27430"/>
    <cellStyle name="40% - Accent2 36 2" xfId="27431"/>
    <cellStyle name="40% - Accent2 36 2 2" xfId="27432"/>
    <cellStyle name="40% - Accent2 36 3" xfId="27433"/>
    <cellStyle name="40% - Accent2 36 3 2" xfId="27434"/>
    <cellStyle name="40% - Accent2 36 4" xfId="27435"/>
    <cellStyle name="40% - Accent2 36 5" xfId="27436"/>
    <cellStyle name="40% - Accent2 37" xfId="27437"/>
    <cellStyle name="40% - Accent2 37 2" xfId="27438"/>
    <cellStyle name="40% - Accent2 37 2 2" xfId="27439"/>
    <cellStyle name="40% - Accent2 37 3" xfId="27440"/>
    <cellStyle name="40% - Accent2 37 3 2" xfId="27441"/>
    <cellStyle name="40% - Accent2 37 4" xfId="27442"/>
    <cellStyle name="40% - Accent2 37 5" xfId="27443"/>
    <cellStyle name="40% - Accent2 38" xfId="27444"/>
    <cellStyle name="40% - Accent2 38 2" xfId="27445"/>
    <cellStyle name="40% - Accent2 38 2 2" xfId="27446"/>
    <cellStyle name="40% - Accent2 38 3" xfId="27447"/>
    <cellStyle name="40% - Accent2 38 3 2" xfId="27448"/>
    <cellStyle name="40% - Accent2 38 4" xfId="27449"/>
    <cellStyle name="40% - Accent2 38 5" xfId="27450"/>
    <cellStyle name="40% - Accent2 39" xfId="27451"/>
    <cellStyle name="40% - Accent2 39 2" xfId="27452"/>
    <cellStyle name="40% - Accent2 39 2 2" xfId="27453"/>
    <cellStyle name="40% - Accent2 39 3" xfId="27454"/>
    <cellStyle name="40% - Accent2 39 3 2" xfId="27455"/>
    <cellStyle name="40% - Accent2 39 4" xfId="27456"/>
    <cellStyle name="40% - Accent2 39 5" xfId="27457"/>
    <cellStyle name="40% - Accent2 4" xfId="85"/>
    <cellStyle name="40% - Accent2 4 10" xfId="27459"/>
    <cellStyle name="40% - Accent2 4 10 2" xfId="27460"/>
    <cellStyle name="40% - Accent2 4 11" xfId="27461"/>
    <cellStyle name="40% - Accent2 4 12" xfId="27458"/>
    <cellStyle name="40% - Accent2 4 2" xfId="174"/>
    <cellStyle name="40% - Accent2 4 2 10" xfId="27462"/>
    <cellStyle name="40% - Accent2 4 2 2" xfId="350"/>
    <cellStyle name="40% - Accent2 4 2 2 2" xfId="27464"/>
    <cellStyle name="40% - Accent2 4 2 2 2 2" xfId="27465"/>
    <cellStyle name="40% - Accent2 4 2 2 2 2 2" xfId="27466"/>
    <cellStyle name="40% - Accent2 4 2 2 2 2 2 2" xfId="27467"/>
    <cellStyle name="40% - Accent2 4 2 2 2 2 2 2 2" xfId="27468"/>
    <cellStyle name="40% - Accent2 4 2 2 2 2 2 3" xfId="27469"/>
    <cellStyle name="40% - Accent2 4 2 2 2 2 3" xfId="27470"/>
    <cellStyle name="40% - Accent2 4 2 2 2 2 3 2" xfId="27471"/>
    <cellStyle name="40% - Accent2 4 2 2 2 2 3 2 2" xfId="27472"/>
    <cellStyle name="40% - Accent2 4 2 2 2 2 3 3" xfId="27473"/>
    <cellStyle name="40% - Accent2 4 2 2 2 2 4" xfId="27474"/>
    <cellStyle name="40% - Accent2 4 2 2 2 2 4 2" xfId="27475"/>
    <cellStyle name="40% - Accent2 4 2 2 2 2 5" xfId="27476"/>
    <cellStyle name="40% - Accent2 4 2 2 2 3" xfId="27477"/>
    <cellStyle name="40% - Accent2 4 2 2 2 3 2" xfId="27478"/>
    <cellStyle name="40% - Accent2 4 2 2 2 3 2 2" xfId="27479"/>
    <cellStyle name="40% - Accent2 4 2 2 2 3 3" xfId="27480"/>
    <cellStyle name="40% - Accent2 4 2 2 2 4" xfId="27481"/>
    <cellStyle name="40% - Accent2 4 2 2 2 4 2" xfId="27482"/>
    <cellStyle name="40% - Accent2 4 2 2 2 4 2 2" xfId="27483"/>
    <cellStyle name="40% - Accent2 4 2 2 2 4 3" xfId="27484"/>
    <cellStyle name="40% - Accent2 4 2 2 2 5" xfId="27485"/>
    <cellStyle name="40% - Accent2 4 2 2 2 5 2" xfId="27486"/>
    <cellStyle name="40% - Accent2 4 2 2 2 6" xfId="27487"/>
    <cellStyle name="40% - Accent2 4 2 2 3" xfId="27488"/>
    <cellStyle name="40% - Accent2 4 2 2 3 2" xfId="27489"/>
    <cellStyle name="40% - Accent2 4 2 2 3 2 2" xfId="27490"/>
    <cellStyle name="40% - Accent2 4 2 2 3 2 2 2" xfId="27491"/>
    <cellStyle name="40% - Accent2 4 2 2 3 2 3" xfId="27492"/>
    <cellStyle name="40% - Accent2 4 2 2 3 3" xfId="27493"/>
    <cellStyle name="40% - Accent2 4 2 2 3 3 2" xfId="27494"/>
    <cellStyle name="40% - Accent2 4 2 2 3 3 2 2" xfId="27495"/>
    <cellStyle name="40% - Accent2 4 2 2 3 3 3" xfId="27496"/>
    <cellStyle name="40% - Accent2 4 2 2 3 4" xfId="27497"/>
    <cellStyle name="40% - Accent2 4 2 2 3 4 2" xfId="27498"/>
    <cellStyle name="40% - Accent2 4 2 2 3 5" xfId="27499"/>
    <cellStyle name="40% - Accent2 4 2 2 4" xfId="27500"/>
    <cellStyle name="40% - Accent2 4 2 2 4 2" xfId="27501"/>
    <cellStyle name="40% - Accent2 4 2 2 4 2 2" xfId="27502"/>
    <cellStyle name="40% - Accent2 4 2 2 4 3" xfId="27503"/>
    <cellStyle name="40% - Accent2 4 2 2 5" xfId="27504"/>
    <cellStyle name="40% - Accent2 4 2 2 5 2" xfId="27505"/>
    <cellStyle name="40% - Accent2 4 2 2 5 2 2" xfId="27506"/>
    <cellStyle name="40% - Accent2 4 2 2 5 3" xfId="27507"/>
    <cellStyle name="40% - Accent2 4 2 2 6" xfId="27508"/>
    <cellStyle name="40% - Accent2 4 2 2 6 2" xfId="27509"/>
    <cellStyle name="40% - Accent2 4 2 2 6 2 2" xfId="27510"/>
    <cellStyle name="40% - Accent2 4 2 2 6 3" xfId="27511"/>
    <cellStyle name="40% - Accent2 4 2 2 7" xfId="27512"/>
    <cellStyle name="40% - Accent2 4 2 2 7 2" xfId="27513"/>
    <cellStyle name="40% - Accent2 4 2 2 8" xfId="27514"/>
    <cellStyle name="40% - Accent2 4 2 2 9" xfId="27463"/>
    <cellStyle name="40% - Accent2 4 2 3" xfId="27515"/>
    <cellStyle name="40% - Accent2 4 2 3 2" xfId="27516"/>
    <cellStyle name="40% - Accent2 4 2 3 2 2" xfId="27517"/>
    <cellStyle name="40% - Accent2 4 2 3 2 2 2" xfId="27518"/>
    <cellStyle name="40% - Accent2 4 2 3 2 2 2 2" xfId="27519"/>
    <cellStyle name="40% - Accent2 4 2 3 2 2 3" xfId="27520"/>
    <cellStyle name="40% - Accent2 4 2 3 2 3" xfId="27521"/>
    <cellStyle name="40% - Accent2 4 2 3 2 3 2" xfId="27522"/>
    <cellStyle name="40% - Accent2 4 2 3 2 3 2 2" xfId="27523"/>
    <cellStyle name="40% - Accent2 4 2 3 2 3 3" xfId="27524"/>
    <cellStyle name="40% - Accent2 4 2 3 2 4" xfId="27525"/>
    <cellStyle name="40% - Accent2 4 2 3 2 4 2" xfId="27526"/>
    <cellStyle name="40% - Accent2 4 2 3 2 5" xfId="27527"/>
    <cellStyle name="40% - Accent2 4 2 3 3" xfId="27528"/>
    <cellStyle name="40% - Accent2 4 2 3 3 2" xfId="27529"/>
    <cellStyle name="40% - Accent2 4 2 3 3 2 2" xfId="27530"/>
    <cellStyle name="40% - Accent2 4 2 3 3 3" xfId="27531"/>
    <cellStyle name="40% - Accent2 4 2 3 4" xfId="27532"/>
    <cellStyle name="40% - Accent2 4 2 3 4 2" xfId="27533"/>
    <cellStyle name="40% - Accent2 4 2 3 4 2 2" xfId="27534"/>
    <cellStyle name="40% - Accent2 4 2 3 4 3" xfId="27535"/>
    <cellStyle name="40% - Accent2 4 2 3 5" xfId="27536"/>
    <cellStyle name="40% - Accent2 4 2 3 5 2" xfId="27537"/>
    <cellStyle name="40% - Accent2 4 2 3 6" xfId="27538"/>
    <cellStyle name="40% - Accent2 4 2 4" xfId="27539"/>
    <cellStyle name="40% - Accent2 4 2 4 2" xfId="27540"/>
    <cellStyle name="40% - Accent2 4 2 4 2 2" xfId="27541"/>
    <cellStyle name="40% - Accent2 4 2 4 2 2 2" xfId="27542"/>
    <cellStyle name="40% - Accent2 4 2 4 2 3" xfId="27543"/>
    <cellStyle name="40% - Accent2 4 2 4 3" xfId="27544"/>
    <cellStyle name="40% - Accent2 4 2 4 3 2" xfId="27545"/>
    <cellStyle name="40% - Accent2 4 2 4 3 2 2" xfId="27546"/>
    <cellStyle name="40% - Accent2 4 2 4 3 3" xfId="27547"/>
    <cellStyle name="40% - Accent2 4 2 4 4" xfId="27548"/>
    <cellStyle name="40% - Accent2 4 2 4 4 2" xfId="27549"/>
    <cellStyle name="40% - Accent2 4 2 4 5" xfId="27550"/>
    <cellStyle name="40% - Accent2 4 2 5" xfId="27551"/>
    <cellStyle name="40% - Accent2 4 2 5 2" xfId="27552"/>
    <cellStyle name="40% - Accent2 4 2 5 2 2" xfId="27553"/>
    <cellStyle name="40% - Accent2 4 2 5 3" xfId="27554"/>
    <cellStyle name="40% - Accent2 4 2 6" xfId="27555"/>
    <cellStyle name="40% - Accent2 4 2 6 2" xfId="27556"/>
    <cellStyle name="40% - Accent2 4 2 6 2 2" xfId="27557"/>
    <cellStyle name="40% - Accent2 4 2 6 3" xfId="27558"/>
    <cellStyle name="40% - Accent2 4 2 7" xfId="27559"/>
    <cellStyle name="40% - Accent2 4 2 7 2" xfId="27560"/>
    <cellStyle name="40% - Accent2 4 2 7 2 2" xfId="27561"/>
    <cellStyle name="40% - Accent2 4 2 7 3" xfId="27562"/>
    <cellStyle name="40% - Accent2 4 2 8" xfId="27563"/>
    <cellStyle name="40% - Accent2 4 2 8 2" xfId="27564"/>
    <cellStyle name="40% - Accent2 4 2 9" xfId="27565"/>
    <cellStyle name="40% - Accent2 4 3" xfId="262"/>
    <cellStyle name="40% - Accent2 4 3 2" xfId="27567"/>
    <cellStyle name="40% - Accent2 4 3 2 2" xfId="27568"/>
    <cellStyle name="40% - Accent2 4 3 2 2 2" xfId="27569"/>
    <cellStyle name="40% - Accent2 4 3 2 2 2 2" xfId="27570"/>
    <cellStyle name="40% - Accent2 4 3 2 2 2 2 2" xfId="27571"/>
    <cellStyle name="40% - Accent2 4 3 2 2 2 3" xfId="27572"/>
    <cellStyle name="40% - Accent2 4 3 2 2 3" xfId="27573"/>
    <cellStyle name="40% - Accent2 4 3 2 2 3 2" xfId="27574"/>
    <cellStyle name="40% - Accent2 4 3 2 2 3 2 2" xfId="27575"/>
    <cellStyle name="40% - Accent2 4 3 2 2 3 3" xfId="27576"/>
    <cellStyle name="40% - Accent2 4 3 2 2 4" xfId="27577"/>
    <cellStyle name="40% - Accent2 4 3 2 2 4 2" xfId="27578"/>
    <cellStyle name="40% - Accent2 4 3 2 2 5" xfId="27579"/>
    <cellStyle name="40% - Accent2 4 3 2 3" xfId="27580"/>
    <cellStyle name="40% - Accent2 4 3 2 3 2" xfId="27581"/>
    <cellStyle name="40% - Accent2 4 3 2 3 2 2" xfId="27582"/>
    <cellStyle name="40% - Accent2 4 3 2 3 3" xfId="27583"/>
    <cellStyle name="40% - Accent2 4 3 2 4" xfId="27584"/>
    <cellStyle name="40% - Accent2 4 3 2 4 2" xfId="27585"/>
    <cellStyle name="40% - Accent2 4 3 2 4 2 2" xfId="27586"/>
    <cellStyle name="40% - Accent2 4 3 2 4 3" xfId="27587"/>
    <cellStyle name="40% - Accent2 4 3 2 5" xfId="27588"/>
    <cellStyle name="40% - Accent2 4 3 2 5 2" xfId="27589"/>
    <cellStyle name="40% - Accent2 4 3 2 6" xfId="27590"/>
    <cellStyle name="40% - Accent2 4 3 3" xfId="27591"/>
    <cellStyle name="40% - Accent2 4 3 3 2" xfId="27592"/>
    <cellStyle name="40% - Accent2 4 3 3 2 2" xfId="27593"/>
    <cellStyle name="40% - Accent2 4 3 3 2 2 2" xfId="27594"/>
    <cellStyle name="40% - Accent2 4 3 3 2 3" xfId="27595"/>
    <cellStyle name="40% - Accent2 4 3 3 3" xfId="27596"/>
    <cellStyle name="40% - Accent2 4 3 3 3 2" xfId="27597"/>
    <cellStyle name="40% - Accent2 4 3 3 3 2 2" xfId="27598"/>
    <cellStyle name="40% - Accent2 4 3 3 3 3" xfId="27599"/>
    <cellStyle name="40% - Accent2 4 3 3 4" xfId="27600"/>
    <cellStyle name="40% - Accent2 4 3 3 4 2" xfId="27601"/>
    <cellStyle name="40% - Accent2 4 3 3 5" xfId="27602"/>
    <cellStyle name="40% - Accent2 4 3 4" xfId="27603"/>
    <cellStyle name="40% - Accent2 4 3 4 2" xfId="27604"/>
    <cellStyle name="40% - Accent2 4 3 4 2 2" xfId="27605"/>
    <cellStyle name="40% - Accent2 4 3 4 3" xfId="27606"/>
    <cellStyle name="40% - Accent2 4 3 5" xfId="27607"/>
    <cellStyle name="40% - Accent2 4 3 5 2" xfId="27608"/>
    <cellStyle name="40% - Accent2 4 3 5 2 2" xfId="27609"/>
    <cellStyle name="40% - Accent2 4 3 5 3" xfId="27610"/>
    <cellStyle name="40% - Accent2 4 3 6" xfId="27611"/>
    <cellStyle name="40% - Accent2 4 3 6 2" xfId="27612"/>
    <cellStyle name="40% - Accent2 4 3 6 2 2" xfId="27613"/>
    <cellStyle name="40% - Accent2 4 3 6 3" xfId="27614"/>
    <cellStyle name="40% - Accent2 4 3 7" xfId="27615"/>
    <cellStyle name="40% - Accent2 4 3 7 2" xfId="27616"/>
    <cellStyle name="40% - Accent2 4 3 8" xfId="27617"/>
    <cellStyle name="40% - Accent2 4 3 9" xfId="27566"/>
    <cellStyle name="40% - Accent2 4 4" xfId="27618"/>
    <cellStyle name="40% - Accent2 4 4 2" xfId="27619"/>
    <cellStyle name="40% - Accent2 4 4 2 2" xfId="27620"/>
    <cellStyle name="40% - Accent2 4 4 2 2 2" xfId="27621"/>
    <cellStyle name="40% - Accent2 4 4 2 2 2 2" xfId="27622"/>
    <cellStyle name="40% - Accent2 4 4 2 2 3" xfId="27623"/>
    <cellStyle name="40% - Accent2 4 4 2 3" xfId="27624"/>
    <cellStyle name="40% - Accent2 4 4 2 3 2" xfId="27625"/>
    <cellStyle name="40% - Accent2 4 4 2 3 2 2" xfId="27626"/>
    <cellStyle name="40% - Accent2 4 4 2 3 3" xfId="27627"/>
    <cellStyle name="40% - Accent2 4 4 2 4" xfId="27628"/>
    <cellStyle name="40% - Accent2 4 4 2 4 2" xfId="27629"/>
    <cellStyle name="40% - Accent2 4 4 2 5" xfId="27630"/>
    <cellStyle name="40% - Accent2 4 4 3" xfId="27631"/>
    <cellStyle name="40% - Accent2 4 4 3 2" xfId="27632"/>
    <cellStyle name="40% - Accent2 4 4 3 2 2" xfId="27633"/>
    <cellStyle name="40% - Accent2 4 4 3 3" xfId="27634"/>
    <cellStyle name="40% - Accent2 4 4 4" xfId="27635"/>
    <cellStyle name="40% - Accent2 4 4 4 2" xfId="27636"/>
    <cellStyle name="40% - Accent2 4 4 4 2 2" xfId="27637"/>
    <cellStyle name="40% - Accent2 4 4 4 3" xfId="27638"/>
    <cellStyle name="40% - Accent2 4 4 5" xfId="27639"/>
    <cellStyle name="40% - Accent2 4 4 5 2" xfId="27640"/>
    <cellStyle name="40% - Accent2 4 4 6" xfId="27641"/>
    <cellStyle name="40% - Accent2 4 5" xfId="27642"/>
    <cellStyle name="40% - Accent2 4 5 2" xfId="27643"/>
    <cellStyle name="40% - Accent2 4 5 2 2" xfId="27644"/>
    <cellStyle name="40% - Accent2 4 5 2 2 2" xfId="27645"/>
    <cellStyle name="40% - Accent2 4 5 2 3" xfId="27646"/>
    <cellStyle name="40% - Accent2 4 5 3" xfId="27647"/>
    <cellStyle name="40% - Accent2 4 5 3 2" xfId="27648"/>
    <cellStyle name="40% - Accent2 4 5 3 2 2" xfId="27649"/>
    <cellStyle name="40% - Accent2 4 5 3 3" xfId="27650"/>
    <cellStyle name="40% - Accent2 4 5 4" xfId="27651"/>
    <cellStyle name="40% - Accent2 4 5 4 2" xfId="27652"/>
    <cellStyle name="40% - Accent2 4 5 5" xfId="27653"/>
    <cellStyle name="40% - Accent2 4 6" xfId="27654"/>
    <cellStyle name="40% - Accent2 4 6 2" xfId="27655"/>
    <cellStyle name="40% - Accent2 4 6 2 2" xfId="27656"/>
    <cellStyle name="40% - Accent2 4 6 3" xfId="27657"/>
    <cellStyle name="40% - Accent2 4 7" xfId="27658"/>
    <cellStyle name="40% - Accent2 4 7 2" xfId="27659"/>
    <cellStyle name="40% - Accent2 4 7 2 2" xfId="27660"/>
    <cellStyle name="40% - Accent2 4 7 3" xfId="27661"/>
    <cellStyle name="40% - Accent2 4 8" xfId="27662"/>
    <cellStyle name="40% - Accent2 4 8 2" xfId="27663"/>
    <cellStyle name="40% - Accent2 4 8 2 2" xfId="27664"/>
    <cellStyle name="40% - Accent2 4 8 3" xfId="27665"/>
    <cellStyle name="40% - Accent2 4 9" xfId="27666"/>
    <cellStyle name="40% - Accent2 4 9 2" xfId="27667"/>
    <cellStyle name="40% - Accent2 40" xfId="27668"/>
    <cellStyle name="40% - Accent2 40 2" xfId="27669"/>
    <cellStyle name="40% - Accent2 40 2 2" xfId="27670"/>
    <cellStyle name="40% - Accent2 40 3" xfId="27671"/>
    <cellStyle name="40% - Accent2 40 3 2" xfId="27672"/>
    <cellStyle name="40% - Accent2 40 4" xfId="27673"/>
    <cellStyle name="40% - Accent2 40 5" xfId="27674"/>
    <cellStyle name="40% - Accent2 41" xfId="27675"/>
    <cellStyle name="40% - Accent2 41 2" xfId="27676"/>
    <cellStyle name="40% - Accent2 41 2 2" xfId="27677"/>
    <cellStyle name="40% - Accent2 41 3" xfId="27678"/>
    <cellStyle name="40% - Accent2 41 3 2" xfId="27679"/>
    <cellStyle name="40% - Accent2 41 4" xfId="27680"/>
    <cellStyle name="40% - Accent2 41 5" xfId="27681"/>
    <cellStyle name="40% - Accent2 42" xfId="27682"/>
    <cellStyle name="40% - Accent2 42 2" xfId="27683"/>
    <cellStyle name="40% - Accent2 42 2 2" xfId="27684"/>
    <cellStyle name="40% - Accent2 42 3" xfId="27685"/>
    <cellStyle name="40% - Accent2 42 3 2" xfId="27686"/>
    <cellStyle name="40% - Accent2 42 4" xfId="27687"/>
    <cellStyle name="40% - Accent2 42 5" xfId="27688"/>
    <cellStyle name="40% - Accent2 43" xfId="27689"/>
    <cellStyle name="40% - Accent2 43 2" xfId="27690"/>
    <cellStyle name="40% - Accent2 43 2 2" xfId="27691"/>
    <cellStyle name="40% - Accent2 43 3" xfId="27692"/>
    <cellStyle name="40% - Accent2 43 3 2" xfId="27693"/>
    <cellStyle name="40% - Accent2 43 4" xfId="27694"/>
    <cellStyle name="40% - Accent2 44" xfId="27695"/>
    <cellStyle name="40% - Accent2 44 2" xfId="27696"/>
    <cellStyle name="40% - Accent2 44 2 2" xfId="27697"/>
    <cellStyle name="40% - Accent2 44 3" xfId="27698"/>
    <cellStyle name="40% - Accent2 44 3 2" xfId="27699"/>
    <cellStyle name="40% - Accent2 44 4" xfId="27700"/>
    <cellStyle name="40% - Accent2 45" xfId="27701"/>
    <cellStyle name="40% - Accent2 45 2" xfId="27702"/>
    <cellStyle name="40% - Accent2 45 2 2" xfId="27703"/>
    <cellStyle name="40% - Accent2 45 3" xfId="27704"/>
    <cellStyle name="40% - Accent2 45 3 2" xfId="27705"/>
    <cellStyle name="40% - Accent2 45 4" xfId="27706"/>
    <cellStyle name="40% - Accent2 46" xfId="27707"/>
    <cellStyle name="40% - Accent2 46 2" xfId="27708"/>
    <cellStyle name="40% - Accent2 46 2 2" xfId="27709"/>
    <cellStyle name="40% - Accent2 46 3" xfId="27710"/>
    <cellStyle name="40% - Accent2 46 3 2" xfId="27711"/>
    <cellStyle name="40% - Accent2 46 4" xfId="27712"/>
    <cellStyle name="40% - Accent2 47" xfId="27713"/>
    <cellStyle name="40% - Accent2 47 2" xfId="27714"/>
    <cellStyle name="40% - Accent2 47 2 2" xfId="27715"/>
    <cellStyle name="40% - Accent2 47 3" xfId="27716"/>
    <cellStyle name="40% - Accent2 47 3 2" xfId="27717"/>
    <cellStyle name="40% - Accent2 47 4" xfId="27718"/>
    <cellStyle name="40% - Accent2 48" xfId="27719"/>
    <cellStyle name="40% - Accent2 48 2" xfId="27720"/>
    <cellStyle name="40% - Accent2 48 2 2" xfId="27721"/>
    <cellStyle name="40% - Accent2 48 3" xfId="27722"/>
    <cellStyle name="40% - Accent2 48 3 2" xfId="27723"/>
    <cellStyle name="40% - Accent2 48 4" xfId="27724"/>
    <cellStyle name="40% - Accent2 49" xfId="27725"/>
    <cellStyle name="40% - Accent2 49 2" xfId="27726"/>
    <cellStyle name="40% - Accent2 49 2 2" xfId="27727"/>
    <cellStyle name="40% - Accent2 49 3" xfId="27728"/>
    <cellStyle name="40% - Accent2 49 3 2" xfId="27729"/>
    <cellStyle name="40% - Accent2 49 4" xfId="27730"/>
    <cellStyle name="40% - Accent2 5" xfId="130"/>
    <cellStyle name="40% - Accent2 5 10" xfId="27732"/>
    <cellStyle name="40% - Accent2 5 10 2" xfId="27733"/>
    <cellStyle name="40% - Accent2 5 11" xfId="27734"/>
    <cellStyle name="40% - Accent2 5 12" xfId="27731"/>
    <cellStyle name="40% - Accent2 5 2" xfId="306"/>
    <cellStyle name="40% - Accent2 5 2 10" xfId="27735"/>
    <cellStyle name="40% - Accent2 5 2 2" xfId="27736"/>
    <cellStyle name="40% - Accent2 5 2 2 2" xfId="27737"/>
    <cellStyle name="40% - Accent2 5 2 2 2 2" xfId="27738"/>
    <cellStyle name="40% - Accent2 5 2 2 2 2 2" xfId="27739"/>
    <cellStyle name="40% - Accent2 5 2 2 2 2 2 2" xfId="27740"/>
    <cellStyle name="40% - Accent2 5 2 2 2 2 2 2 2" xfId="27741"/>
    <cellStyle name="40% - Accent2 5 2 2 2 2 2 3" xfId="27742"/>
    <cellStyle name="40% - Accent2 5 2 2 2 2 3" xfId="27743"/>
    <cellStyle name="40% - Accent2 5 2 2 2 2 3 2" xfId="27744"/>
    <cellStyle name="40% - Accent2 5 2 2 2 2 3 2 2" xfId="27745"/>
    <cellStyle name="40% - Accent2 5 2 2 2 2 3 3" xfId="27746"/>
    <cellStyle name="40% - Accent2 5 2 2 2 2 4" xfId="27747"/>
    <cellStyle name="40% - Accent2 5 2 2 2 2 4 2" xfId="27748"/>
    <cellStyle name="40% - Accent2 5 2 2 2 2 5" xfId="27749"/>
    <cellStyle name="40% - Accent2 5 2 2 2 3" xfId="27750"/>
    <cellStyle name="40% - Accent2 5 2 2 2 3 2" xfId="27751"/>
    <cellStyle name="40% - Accent2 5 2 2 2 3 2 2" xfId="27752"/>
    <cellStyle name="40% - Accent2 5 2 2 2 3 3" xfId="27753"/>
    <cellStyle name="40% - Accent2 5 2 2 2 4" xfId="27754"/>
    <cellStyle name="40% - Accent2 5 2 2 2 4 2" xfId="27755"/>
    <cellStyle name="40% - Accent2 5 2 2 2 4 2 2" xfId="27756"/>
    <cellStyle name="40% - Accent2 5 2 2 2 4 3" xfId="27757"/>
    <cellStyle name="40% - Accent2 5 2 2 2 5" xfId="27758"/>
    <cellStyle name="40% - Accent2 5 2 2 2 5 2" xfId="27759"/>
    <cellStyle name="40% - Accent2 5 2 2 2 6" xfId="27760"/>
    <cellStyle name="40% - Accent2 5 2 2 3" xfId="27761"/>
    <cellStyle name="40% - Accent2 5 2 2 3 2" xfId="27762"/>
    <cellStyle name="40% - Accent2 5 2 2 3 2 2" xfId="27763"/>
    <cellStyle name="40% - Accent2 5 2 2 3 2 2 2" xfId="27764"/>
    <cellStyle name="40% - Accent2 5 2 2 3 2 3" xfId="27765"/>
    <cellStyle name="40% - Accent2 5 2 2 3 3" xfId="27766"/>
    <cellStyle name="40% - Accent2 5 2 2 3 3 2" xfId="27767"/>
    <cellStyle name="40% - Accent2 5 2 2 3 3 2 2" xfId="27768"/>
    <cellStyle name="40% - Accent2 5 2 2 3 3 3" xfId="27769"/>
    <cellStyle name="40% - Accent2 5 2 2 3 4" xfId="27770"/>
    <cellStyle name="40% - Accent2 5 2 2 3 4 2" xfId="27771"/>
    <cellStyle name="40% - Accent2 5 2 2 3 5" xfId="27772"/>
    <cellStyle name="40% - Accent2 5 2 2 4" xfId="27773"/>
    <cellStyle name="40% - Accent2 5 2 2 4 2" xfId="27774"/>
    <cellStyle name="40% - Accent2 5 2 2 4 2 2" xfId="27775"/>
    <cellStyle name="40% - Accent2 5 2 2 4 3" xfId="27776"/>
    <cellStyle name="40% - Accent2 5 2 2 5" xfId="27777"/>
    <cellStyle name="40% - Accent2 5 2 2 5 2" xfId="27778"/>
    <cellStyle name="40% - Accent2 5 2 2 5 2 2" xfId="27779"/>
    <cellStyle name="40% - Accent2 5 2 2 5 3" xfId="27780"/>
    <cellStyle name="40% - Accent2 5 2 2 6" xfId="27781"/>
    <cellStyle name="40% - Accent2 5 2 2 6 2" xfId="27782"/>
    <cellStyle name="40% - Accent2 5 2 2 6 2 2" xfId="27783"/>
    <cellStyle name="40% - Accent2 5 2 2 6 3" xfId="27784"/>
    <cellStyle name="40% - Accent2 5 2 2 7" xfId="27785"/>
    <cellStyle name="40% - Accent2 5 2 2 7 2" xfId="27786"/>
    <cellStyle name="40% - Accent2 5 2 2 8" xfId="27787"/>
    <cellStyle name="40% - Accent2 5 2 3" xfId="27788"/>
    <cellStyle name="40% - Accent2 5 2 3 2" xfId="27789"/>
    <cellStyle name="40% - Accent2 5 2 3 2 2" xfId="27790"/>
    <cellStyle name="40% - Accent2 5 2 3 2 2 2" xfId="27791"/>
    <cellStyle name="40% - Accent2 5 2 3 2 2 2 2" xfId="27792"/>
    <cellStyle name="40% - Accent2 5 2 3 2 2 3" xfId="27793"/>
    <cellStyle name="40% - Accent2 5 2 3 2 3" xfId="27794"/>
    <cellStyle name="40% - Accent2 5 2 3 2 3 2" xfId="27795"/>
    <cellStyle name="40% - Accent2 5 2 3 2 3 2 2" xfId="27796"/>
    <cellStyle name="40% - Accent2 5 2 3 2 3 3" xfId="27797"/>
    <cellStyle name="40% - Accent2 5 2 3 2 4" xfId="27798"/>
    <cellStyle name="40% - Accent2 5 2 3 2 4 2" xfId="27799"/>
    <cellStyle name="40% - Accent2 5 2 3 2 5" xfId="27800"/>
    <cellStyle name="40% - Accent2 5 2 3 3" xfId="27801"/>
    <cellStyle name="40% - Accent2 5 2 3 3 2" xfId="27802"/>
    <cellStyle name="40% - Accent2 5 2 3 3 2 2" xfId="27803"/>
    <cellStyle name="40% - Accent2 5 2 3 3 3" xfId="27804"/>
    <cellStyle name="40% - Accent2 5 2 3 4" xfId="27805"/>
    <cellStyle name="40% - Accent2 5 2 3 4 2" xfId="27806"/>
    <cellStyle name="40% - Accent2 5 2 3 4 2 2" xfId="27807"/>
    <cellStyle name="40% - Accent2 5 2 3 4 3" xfId="27808"/>
    <cellStyle name="40% - Accent2 5 2 3 5" xfId="27809"/>
    <cellStyle name="40% - Accent2 5 2 3 5 2" xfId="27810"/>
    <cellStyle name="40% - Accent2 5 2 3 6" xfId="27811"/>
    <cellStyle name="40% - Accent2 5 2 4" xfId="27812"/>
    <cellStyle name="40% - Accent2 5 2 4 2" xfId="27813"/>
    <cellStyle name="40% - Accent2 5 2 4 2 2" xfId="27814"/>
    <cellStyle name="40% - Accent2 5 2 4 2 2 2" xfId="27815"/>
    <cellStyle name="40% - Accent2 5 2 4 2 3" xfId="27816"/>
    <cellStyle name="40% - Accent2 5 2 4 3" xfId="27817"/>
    <cellStyle name="40% - Accent2 5 2 4 3 2" xfId="27818"/>
    <cellStyle name="40% - Accent2 5 2 4 3 2 2" xfId="27819"/>
    <cellStyle name="40% - Accent2 5 2 4 3 3" xfId="27820"/>
    <cellStyle name="40% - Accent2 5 2 4 4" xfId="27821"/>
    <cellStyle name="40% - Accent2 5 2 4 4 2" xfId="27822"/>
    <cellStyle name="40% - Accent2 5 2 4 5" xfId="27823"/>
    <cellStyle name="40% - Accent2 5 2 5" xfId="27824"/>
    <cellStyle name="40% - Accent2 5 2 5 2" xfId="27825"/>
    <cellStyle name="40% - Accent2 5 2 5 2 2" xfId="27826"/>
    <cellStyle name="40% - Accent2 5 2 5 3" xfId="27827"/>
    <cellStyle name="40% - Accent2 5 2 6" xfId="27828"/>
    <cellStyle name="40% - Accent2 5 2 6 2" xfId="27829"/>
    <cellStyle name="40% - Accent2 5 2 6 2 2" xfId="27830"/>
    <cellStyle name="40% - Accent2 5 2 6 3" xfId="27831"/>
    <cellStyle name="40% - Accent2 5 2 7" xfId="27832"/>
    <cellStyle name="40% - Accent2 5 2 7 2" xfId="27833"/>
    <cellStyle name="40% - Accent2 5 2 7 2 2" xfId="27834"/>
    <cellStyle name="40% - Accent2 5 2 7 3" xfId="27835"/>
    <cellStyle name="40% - Accent2 5 2 8" xfId="27836"/>
    <cellStyle name="40% - Accent2 5 2 8 2" xfId="27837"/>
    <cellStyle name="40% - Accent2 5 2 9" xfId="27838"/>
    <cellStyle name="40% - Accent2 5 3" xfId="27839"/>
    <cellStyle name="40% - Accent2 5 3 2" xfId="27840"/>
    <cellStyle name="40% - Accent2 5 3 2 2" xfId="27841"/>
    <cellStyle name="40% - Accent2 5 3 2 2 2" xfId="27842"/>
    <cellStyle name="40% - Accent2 5 3 2 2 2 2" xfId="27843"/>
    <cellStyle name="40% - Accent2 5 3 2 2 2 2 2" xfId="27844"/>
    <cellStyle name="40% - Accent2 5 3 2 2 2 3" xfId="27845"/>
    <cellStyle name="40% - Accent2 5 3 2 2 3" xfId="27846"/>
    <cellStyle name="40% - Accent2 5 3 2 2 3 2" xfId="27847"/>
    <cellStyle name="40% - Accent2 5 3 2 2 3 2 2" xfId="27848"/>
    <cellStyle name="40% - Accent2 5 3 2 2 3 3" xfId="27849"/>
    <cellStyle name="40% - Accent2 5 3 2 2 4" xfId="27850"/>
    <cellStyle name="40% - Accent2 5 3 2 2 4 2" xfId="27851"/>
    <cellStyle name="40% - Accent2 5 3 2 2 5" xfId="27852"/>
    <cellStyle name="40% - Accent2 5 3 2 3" xfId="27853"/>
    <cellStyle name="40% - Accent2 5 3 2 3 2" xfId="27854"/>
    <cellStyle name="40% - Accent2 5 3 2 3 2 2" xfId="27855"/>
    <cellStyle name="40% - Accent2 5 3 2 3 3" xfId="27856"/>
    <cellStyle name="40% - Accent2 5 3 2 4" xfId="27857"/>
    <cellStyle name="40% - Accent2 5 3 2 4 2" xfId="27858"/>
    <cellStyle name="40% - Accent2 5 3 2 4 2 2" xfId="27859"/>
    <cellStyle name="40% - Accent2 5 3 2 4 3" xfId="27860"/>
    <cellStyle name="40% - Accent2 5 3 2 5" xfId="27861"/>
    <cellStyle name="40% - Accent2 5 3 2 5 2" xfId="27862"/>
    <cellStyle name="40% - Accent2 5 3 2 6" xfId="27863"/>
    <cellStyle name="40% - Accent2 5 3 3" xfId="27864"/>
    <cellStyle name="40% - Accent2 5 3 3 2" xfId="27865"/>
    <cellStyle name="40% - Accent2 5 3 3 2 2" xfId="27866"/>
    <cellStyle name="40% - Accent2 5 3 3 2 2 2" xfId="27867"/>
    <cellStyle name="40% - Accent2 5 3 3 2 3" xfId="27868"/>
    <cellStyle name="40% - Accent2 5 3 3 3" xfId="27869"/>
    <cellStyle name="40% - Accent2 5 3 3 3 2" xfId="27870"/>
    <cellStyle name="40% - Accent2 5 3 3 3 2 2" xfId="27871"/>
    <cellStyle name="40% - Accent2 5 3 3 3 3" xfId="27872"/>
    <cellStyle name="40% - Accent2 5 3 3 4" xfId="27873"/>
    <cellStyle name="40% - Accent2 5 3 3 4 2" xfId="27874"/>
    <cellStyle name="40% - Accent2 5 3 3 5" xfId="27875"/>
    <cellStyle name="40% - Accent2 5 3 4" xfId="27876"/>
    <cellStyle name="40% - Accent2 5 3 4 2" xfId="27877"/>
    <cellStyle name="40% - Accent2 5 3 4 2 2" xfId="27878"/>
    <cellStyle name="40% - Accent2 5 3 4 3" xfId="27879"/>
    <cellStyle name="40% - Accent2 5 3 5" xfId="27880"/>
    <cellStyle name="40% - Accent2 5 3 5 2" xfId="27881"/>
    <cellStyle name="40% - Accent2 5 3 5 2 2" xfId="27882"/>
    <cellStyle name="40% - Accent2 5 3 5 3" xfId="27883"/>
    <cellStyle name="40% - Accent2 5 3 6" xfId="27884"/>
    <cellStyle name="40% - Accent2 5 3 6 2" xfId="27885"/>
    <cellStyle name="40% - Accent2 5 3 6 2 2" xfId="27886"/>
    <cellStyle name="40% - Accent2 5 3 6 3" xfId="27887"/>
    <cellStyle name="40% - Accent2 5 3 7" xfId="27888"/>
    <cellStyle name="40% - Accent2 5 3 7 2" xfId="27889"/>
    <cellStyle name="40% - Accent2 5 3 8" xfId="27890"/>
    <cellStyle name="40% - Accent2 5 4" xfId="27891"/>
    <cellStyle name="40% - Accent2 5 4 2" xfId="27892"/>
    <cellStyle name="40% - Accent2 5 4 2 2" xfId="27893"/>
    <cellStyle name="40% - Accent2 5 4 2 2 2" xfId="27894"/>
    <cellStyle name="40% - Accent2 5 4 2 2 2 2" xfId="27895"/>
    <cellStyle name="40% - Accent2 5 4 2 2 3" xfId="27896"/>
    <cellStyle name="40% - Accent2 5 4 2 3" xfId="27897"/>
    <cellStyle name="40% - Accent2 5 4 2 3 2" xfId="27898"/>
    <cellStyle name="40% - Accent2 5 4 2 3 2 2" xfId="27899"/>
    <cellStyle name="40% - Accent2 5 4 2 3 3" xfId="27900"/>
    <cellStyle name="40% - Accent2 5 4 2 4" xfId="27901"/>
    <cellStyle name="40% - Accent2 5 4 2 4 2" xfId="27902"/>
    <cellStyle name="40% - Accent2 5 4 2 5" xfId="27903"/>
    <cellStyle name="40% - Accent2 5 4 3" xfId="27904"/>
    <cellStyle name="40% - Accent2 5 4 3 2" xfId="27905"/>
    <cellStyle name="40% - Accent2 5 4 3 2 2" xfId="27906"/>
    <cellStyle name="40% - Accent2 5 4 3 3" xfId="27907"/>
    <cellStyle name="40% - Accent2 5 4 4" xfId="27908"/>
    <cellStyle name="40% - Accent2 5 4 4 2" xfId="27909"/>
    <cellStyle name="40% - Accent2 5 4 4 2 2" xfId="27910"/>
    <cellStyle name="40% - Accent2 5 4 4 3" xfId="27911"/>
    <cellStyle name="40% - Accent2 5 4 5" xfId="27912"/>
    <cellStyle name="40% - Accent2 5 4 5 2" xfId="27913"/>
    <cellStyle name="40% - Accent2 5 4 6" xfId="27914"/>
    <cellStyle name="40% - Accent2 5 5" xfId="27915"/>
    <cellStyle name="40% - Accent2 5 5 2" xfId="27916"/>
    <cellStyle name="40% - Accent2 5 5 2 2" xfId="27917"/>
    <cellStyle name="40% - Accent2 5 5 2 2 2" xfId="27918"/>
    <cellStyle name="40% - Accent2 5 5 2 3" xfId="27919"/>
    <cellStyle name="40% - Accent2 5 5 3" xfId="27920"/>
    <cellStyle name="40% - Accent2 5 5 3 2" xfId="27921"/>
    <cellStyle name="40% - Accent2 5 5 3 2 2" xfId="27922"/>
    <cellStyle name="40% - Accent2 5 5 3 3" xfId="27923"/>
    <cellStyle name="40% - Accent2 5 5 4" xfId="27924"/>
    <cellStyle name="40% - Accent2 5 5 4 2" xfId="27925"/>
    <cellStyle name="40% - Accent2 5 5 5" xfId="27926"/>
    <cellStyle name="40% - Accent2 5 6" xfId="27927"/>
    <cellStyle name="40% - Accent2 5 6 2" xfId="27928"/>
    <cellStyle name="40% - Accent2 5 6 2 2" xfId="27929"/>
    <cellStyle name="40% - Accent2 5 6 3" xfId="27930"/>
    <cellStyle name="40% - Accent2 5 7" xfId="27931"/>
    <cellStyle name="40% - Accent2 5 7 2" xfId="27932"/>
    <cellStyle name="40% - Accent2 5 7 2 2" xfId="27933"/>
    <cellStyle name="40% - Accent2 5 7 3" xfId="27934"/>
    <cellStyle name="40% - Accent2 5 8" xfId="27935"/>
    <cellStyle name="40% - Accent2 5 8 2" xfId="27936"/>
    <cellStyle name="40% - Accent2 5 8 2 2" xfId="27937"/>
    <cellStyle name="40% - Accent2 5 8 3" xfId="27938"/>
    <cellStyle name="40% - Accent2 5 9" xfId="27939"/>
    <cellStyle name="40% - Accent2 5 9 2" xfId="27940"/>
    <cellStyle name="40% - Accent2 50" xfId="27941"/>
    <cellStyle name="40% - Accent2 50 2" xfId="27942"/>
    <cellStyle name="40% - Accent2 50 2 2" xfId="27943"/>
    <cellStyle name="40% - Accent2 50 3" xfId="27944"/>
    <cellStyle name="40% - Accent2 50 3 2" xfId="27945"/>
    <cellStyle name="40% - Accent2 50 4" xfId="27946"/>
    <cellStyle name="40% - Accent2 51" xfId="27947"/>
    <cellStyle name="40% - Accent2 51 2" xfId="27948"/>
    <cellStyle name="40% - Accent2 51 2 2" xfId="27949"/>
    <cellStyle name="40% - Accent2 51 3" xfId="27950"/>
    <cellStyle name="40% - Accent2 51 3 2" xfId="27951"/>
    <cellStyle name="40% - Accent2 51 4" xfId="27952"/>
    <cellStyle name="40% - Accent2 52" xfId="27953"/>
    <cellStyle name="40% - Accent2 52 2" xfId="27954"/>
    <cellStyle name="40% - Accent2 52 2 2" xfId="27955"/>
    <cellStyle name="40% - Accent2 52 3" xfId="27956"/>
    <cellStyle name="40% - Accent2 52 3 2" xfId="27957"/>
    <cellStyle name="40% - Accent2 52 4" xfId="27958"/>
    <cellStyle name="40% - Accent2 53" xfId="27959"/>
    <cellStyle name="40% - Accent2 53 2" xfId="27960"/>
    <cellStyle name="40% - Accent2 53 2 2" xfId="27961"/>
    <cellStyle name="40% - Accent2 53 3" xfId="27962"/>
    <cellStyle name="40% - Accent2 53 3 2" xfId="27963"/>
    <cellStyle name="40% - Accent2 53 4" xfId="27964"/>
    <cellStyle name="40% - Accent2 54" xfId="27965"/>
    <cellStyle name="40% - Accent2 54 2" xfId="27966"/>
    <cellStyle name="40% - Accent2 54 2 2" xfId="27967"/>
    <cellStyle name="40% - Accent2 54 3" xfId="27968"/>
    <cellStyle name="40% - Accent2 54 3 2" xfId="27969"/>
    <cellStyle name="40% - Accent2 54 4" xfId="27970"/>
    <cellStyle name="40% - Accent2 55" xfId="27971"/>
    <cellStyle name="40% - Accent2 55 2" xfId="27972"/>
    <cellStyle name="40% - Accent2 55 2 2" xfId="27973"/>
    <cellStyle name="40% - Accent2 55 3" xfId="27974"/>
    <cellStyle name="40% - Accent2 55 3 2" xfId="27975"/>
    <cellStyle name="40% - Accent2 55 4" xfId="27976"/>
    <cellStyle name="40% - Accent2 56" xfId="27977"/>
    <cellStyle name="40% - Accent2 56 2" xfId="27978"/>
    <cellStyle name="40% - Accent2 56 2 2" xfId="27979"/>
    <cellStyle name="40% - Accent2 56 3" xfId="27980"/>
    <cellStyle name="40% - Accent2 56 3 2" xfId="27981"/>
    <cellStyle name="40% - Accent2 56 4" xfId="27982"/>
    <cellStyle name="40% - Accent2 57" xfId="27983"/>
    <cellStyle name="40% - Accent2 57 2" xfId="27984"/>
    <cellStyle name="40% - Accent2 57 2 2" xfId="27985"/>
    <cellStyle name="40% - Accent2 57 3" xfId="27986"/>
    <cellStyle name="40% - Accent2 57 3 2" xfId="27987"/>
    <cellStyle name="40% - Accent2 57 4" xfId="27988"/>
    <cellStyle name="40% - Accent2 58" xfId="27989"/>
    <cellStyle name="40% - Accent2 58 2" xfId="27990"/>
    <cellStyle name="40% - Accent2 58 2 2" xfId="27991"/>
    <cellStyle name="40% - Accent2 58 3" xfId="27992"/>
    <cellStyle name="40% - Accent2 58 3 2" xfId="27993"/>
    <cellStyle name="40% - Accent2 58 4" xfId="27994"/>
    <cellStyle name="40% - Accent2 59" xfId="27995"/>
    <cellStyle name="40% - Accent2 59 2" xfId="27996"/>
    <cellStyle name="40% - Accent2 59 2 2" xfId="27997"/>
    <cellStyle name="40% - Accent2 59 3" xfId="27998"/>
    <cellStyle name="40% - Accent2 59 3 2" xfId="27999"/>
    <cellStyle name="40% - Accent2 59 4" xfId="28000"/>
    <cellStyle name="40% - Accent2 6" xfId="218"/>
    <cellStyle name="40% - Accent2 6 10" xfId="28002"/>
    <cellStyle name="40% - Accent2 6 10 2" xfId="28003"/>
    <cellStyle name="40% - Accent2 6 11" xfId="28004"/>
    <cellStyle name="40% - Accent2 6 12" xfId="28001"/>
    <cellStyle name="40% - Accent2 6 2" xfId="28005"/>
    <cellStyle name="40% - Accent2 6 2 2" xfId="28006"/>
    <cellStyle name="40% - Accent2 6 2 2 2" xfId="28007"/>
    <cellStyle name="40% - Accent2 6 2 2 2 2" xfId="28008"/>
    <cellStyle name="40% - Accent2 6 2 2 2 2 2" xfId="28009"/>
    <cellStyle name="40% - Accent2 6 2 2 2 2 2 2" xfId="28010"/>
    <cellStyle name="40% - Accent2 6 2 2 2 2 2 2 2" xfId="28011"/>
    <cellStyle name="40% - Accent2 6 2 2 2 2 2 3" xfId="28012"/>
    <cellStyle name="40% - Accent2 6 2 2 2 2 3" xfId="28013"/>
    <cellStyle name="40% - Accent2 6 2 2 2 2 3 2" xfId="28014"/>
    <cellStyle name="40% - Accent2 6 2 2 2 2 3 2 2" xfId="28015"/>
    <cellStyle name="40% - Accent2 6 2 2 2 2 3 3" xfId="28016"/>
    <cellStyle name="40% - Accent2 6 2 2 2 2 4" xfId="28017"/>
    <cellStyle name="40% - Accent2 6 2 2 2 2 4 2" xfId="28018"/>
    <cellStyle name="40% - Accent2 6 2 2 2 2 5" xfId="28019"/>
    <cellStyle name="40% - Accent2 6 2 2 2 3" xfId="28020"/>
    <cellStyle name="40% - Accent2 6 2 2 2 3 2" xfId="28021"/>
    <cellStyle name="40% - Accent2 6 2 2 2 3 2 2" xfId="28022"/>
    <cellStyle name="40% - Accent2 6 2 2 2 3 3" xfId="28023"/>
    <cellStyle name="40% - Accent2 6 2 2 2 4" xfId="28024"/>
    <cellStyle name="40% - Accent2 6 2 2 2 4 2" xfId="28025"/>
    <cellStyle name="40% - Accent2 6 2 2 2 4 2 2" xfId="28026"/>
    <cellStyle name="40% - Accent2 6 2 2 2 4 3" xfId="28027"/>
    <cellStyle name="40% - Accent2 6 2 2 2 5" xfId="28028"/>
    <cellStyle name="40% - Accent2 6 2 2 2 5 2" xfId="28029"/>
    <cellStyle name="40% - Accent2 6 2 2 2 6" xfId="28030"/>
    <cellStyle name="40% - Accent2 6 2 2 3" xfId="28031"/>
    <cellStyle name="40% - Accent2 6 2 2 3 2" xfId="28032"/>
    <cellStyle name="40% - Accent2 6 2 2 3 2 2" xfId="28033"/>
    <cellStyle name="40% - Accent2 6 2 2 3 2 2 2" xfId="28034"/>
    <cellStyle name="40% - Accent2 6 2 2 3 2 3" xfId="28035"/>
    <cellStyle name="40% - Accent2 6 2 2 3 3" xfId="28036"/>
    <cellStyle name="40% - Accent2 6 2 2 3 3 2" xfId="28037"/>
    <cellStyle name="40% - Accent2 6 2 2 3 3 2 2" xfId="28038"/>
    <cellStyle name="40% - Accent2 6 2 2 3 3 3" xfId="28039"/>
    <cellStyle name="40% - Accent2 6 2 2 3 4" xfId="28040"/>
    <cellStyle name="40% - Accent2 6 2 2 3 4 2" xfId="28041"/>
    <cellStyle name="40% - Accent2 6 2 2 3 5" xfId="28042"/>
    <cellStyle name="40% - Accent2 6 2 2 4" xfId="28043"/>
    <cellStyle name="40% - Accent2 6 2 2 4 2" xfId="28044"/>
    <cellStyle name="40% - Accent2 6 2 2 4 2 2" xfId="28045"/>
    <cellStyle name="40% - Accent2 6 2 2 4 3" xfId="28046"/>
    <cellStyle name="40% - Accent2 6 2 2 5" xfId="28047"/>
    <cellStyle name="40% - Accent2 6 2 2 5 2" xfId="28048"/>
    <cellStyle name="40% - Accent2 6 2 2 5 2 2" xfId="28049"/>
    <cellStyle name="40% - Accent2 6 2 2 5 3" xfId="28050"/>
    <cellStyle name="40% - Accent2 6 2 2 6" xfId="28051"/>
    <cellStyle name="40% - Accent2 6 2 2 6 2" xfId="28052"/>
    <cellStyle name="40% - Accent2 6 2 2 6 2 2" xfId="28053"/>
    <cellStyle name="40% - Accent2 6 2 2 6 3" xfId="28054"/>
    <cellStyle name="40% - Accent2 6 2 2 7" xfId="28055"/>
    <cellStyle name="40% - Accent2 6 2 2 7 2" xfId="28056"/>
    <cellStyle name="40% - Accent2 6 2 2 8" xfId="28057"/>
    <cellStyle name="40% - Accent2 6 2 3" xfId="28058"/>
    <cellStyle name="40% - Accent2 6 2 3 2" xfId="28059"/>
    <cellStyle name="40% - Accent2 6 2 3 2 2" xfId="28060"/>
    <cellStyle name="40% - Accent2 6 2 3 2 2 2" xfId="28061"/>
    <cellStyle name="40% - Accent2 6 2 3 2 2 2 2" xfId="28062"/>
    <cellStyle name="40% - Accent2 6 2 3 2 2 3" xfId="28063"/>
    <cellStyle name="40% - Accent2 6 2 3 2 3" xfId="28064"/>
    <cellStyle name="40% - Accent2 6 2 3 2 3 2" xfId="28065"/>
    <cellStyle name="40% - Accent2 6 2 3 2 3 2 2" xfId="28066"/>
    <cellStyle name="40% - Accent2 6 2 3 2 3 3" xfId="28067"/>
    <cellStyle name="40% - Accent2 6 2 3 2 4" xfId="28068"/>
    <cellStyle name="40% - Accent2 6 2 3 2 4 2" xfId="28069"/>
    <cellStyle name="40% - Accent2 6 2 3 2 5" xfId="28070"/>
    <cellStyle name="40% - Accent2 6 2 3 3" xfId="28071"/>
    <cellStyle name="40% - Accent2 6 2 3 3 2" xfId="28072"/>
    <cellStyle name="40% - Accent2 6 2 3 3 2 2" xfId="28073"/>
    <cellStyle name="40% - Accent2 6 2 3 3 3" xfId="28074"/>
    <cellStyle name="40% - Accent2 6 2 3 4" xfId="28075"/>
    <cellStyle name="40% - Accent2 6 2 3 4 2" xfId="28076"/>
    <cellStyle name="40% - Accent2 6 2 3 4 2 2" xfId="28077"/>
    <cellStyle name="40% - Accent2 6 2 3 4 3" xfId="28078"/>
    <cellStyle name="40% - Accent2 6 2 3 5" xfId="28079"/>
    <cellStyle name="40% - Accent2 6 2 3 5 2" xfId="28080"/>
    <cellStyle name="40% - Accent2 6 2 3 6" xfId="28081"/>
    <cellStyle name="40% - Accent2 6 2 4" xfId="28082"/>
    <cellStyle name="40% - Accent2 6 2 4 2" xfId="28083"/>
    <cellStyle name="40% - Accent2 6 2 4 2 2" xfId="28084"/>
    <cellStyle name="40% - Accent2 6 2 4 2 2 2" xfId="28085"/>
    <cellStyle name="40% - Accent2 6 2 4 2 3" xfId="28086"/>
    <cellStyle name="40% - Accent2 6 2 4 3" xfId="28087"/>
    <cellStyle name="40% - Accent2 6 2 4 3 2" xfId="28088"/>
    <cellStyle name="40% - Accent2 6 2 4 3 2 2" xfId="28089"/>
    <cellStyle name="40% - Accent2 6 2 4 3 3" xfId="28090"/>
    <cellStyle name="40% - Accent2 6 2 4 4" xfId="28091"/>
    <cellStyle name="40% - Accent2 6 2 4 4 2" xfId="28092"/>
    <cellStyle name="40% - Accent2 6 2 4 5" xfId="28093"/>
    <cellStyle name="40% - Accent2 6 2 5" xfId="28094"/>
    <cellStyle name="40% - Accent2 6 2 5 2" xfId="28095"/>
    <cellStyle name="40% - Accent2 6 2 5 2 2" xfId="28096"/>
    <cellStyle name="40% - Accent2 6 2 5 3" xfId="28097"/>
    <cellStyle name="40% - Accent2 6 2 6" xfId="28098"/>
    <cellStyle name="40% - Accent2 6 2 6 2" xfId="28099"/>
    <cellStyle name="40% - Accent2 6 2 6 2 2" xfId="28100"/>
    <cellStyle name="40% - Accent2 6 2 6 3" xfId="28101"/>
    <cellStyle name="40% - Accent2 6 2 7" xfId="28102"/>
    <cellStyle name="40% - Accent2 6 2 7 2" xfId="28103"/>
    <cellStyle name="40% - Accent2 6 2 7 2 2" xfId="28104"/>
    <cellStyle name="40% - Accent2 6 2 7 3" xfId="28105"/>
    <cellStyle name="40% - Accent2 6 2 8" xfId="28106"/>
    <cellStyle name="40% - Accent2 6 2 8 2" xfId="28107"/>
    <cellStyle name="40% - Accent2 6 2 9" xfId="28108"/>
    <cellStyle name="40% - Accent2 6 3" xfId="28109"/>
    <cellStyle name="40% - Accent2 6 3 2" xfId="28110"/>
    <cellStyle name="40% - Accent2 6 3 2 2" xfId="28111"/>
    <cellStyle name="40% - Accent2 6 3 2 2 2" xfId="28112"/>
    <cellStyle name="40% - Accent2 6 3 2 2 2 2" xfId="28113"/>
    <cellStyle name="40% - Accent2 6 3 2 2 2 2 2" xfId="28114"/>
    <cellStyle name="40% - Accent2 6 3 2 2 2 3" xfId="28115"/>
    <cellStyle name="40% - Accent2 6 3 2 2 3" xfId="28116"/>
    <cellStyle name="40% - Accent2 6 3 2 2 3 2" xfId="28117"/>
    <cellStyle name="40% - Accent2 6 3 2 2 3 2 2" xfId="28118"/>
    <cellStyle name="40% - Accent2 6 3 2 2 3 3" xfId="28119"/>
    <cellStyle name="40% - Accent2 6 3 2 2 4" xfId="28120"/>
    <cellStyle name="40% - Accent2 6 3 2 2 4 2" xfId="28121"/>
    <cellStyle name="40% - Accent2 6 3 2 2 5" xfId="28122"/>
    <cellStyle name="40% - Accent2 6 3 2 3" xfId="28123"/>
    <cellStyle name="40% - Accent2 6 3 2 3 2" xfId="28124"/>
    <cellStyle name="40% - Accent2 6 3 2 3 2 2" xfId="28125"/>
    <cellStyle name="40% - Accent2 6 3 2 3 3" xfId="28126"/>
    <cellStyle name="40% - Accent2 6 3 2 4" xfId="28127"/>
    <cellStyle name="40% - Accent2 6 3 2 4 2" xfId="28128"/>
    <cellStyle name="40% - Accent2 6 3 2 4 2 2" xfId="28129"/>
    <cellStyle name="40% - Accent2 6 3 2 4 3" xfId="28130"/>
    <cellStyle name="40% - Accent2 6 3 2 5" xfId="28131"/>
    <cellStyle name="40% - Accent2 6 3 2 5 2" xfId="28132"/>
    <cellStyle name="40% - Accent2 6 3 2 6" xfId="28133"/>
    <cellStyle name="40% - Accent2 6 3 3" xfId="28134"/>
    <cellStyle name="40% - Accent2 6 3 3 2" xfId="28135"/>
    <cellStyle name="40% - Accent2 6 3 3 2 2" xfId="28136"/>
    <cellStyle name="40% - Accent2 6 3 3 2 2 2" xfId="28137"/>
    <cellStyle name="40% - Accent2 6 3 3 2 3" xfId="28138"/>
    <cellStyle name="40% - Accent2 6 3 3 3" xfId="28139"/>
    <cellStyle name="40% - Accent2 6 3 3 3 2" xfId="28140"/>
    <cellStyle name="40% - Accent2 6 3 3 3 2 2" xfId="28141"/>
    <cellStyle name="40% - Accent2 6 3 3 3 3" xfId="28142"/>
    <cellStyle name="40% - Accent2 6 3 3 4" xfId="28143"/>
    <cellStyle name="40% - Accent2 6 3 3 4 2" xfId="28144"/>
    <cellStyle name="40% - Accent2 6 3 3 5" xfId="28145"/>
    <cellStyle name="40% - Accent2 6 3 4" xfId="28146"/>
    <cellStyle name="40% - Accent2 6 3 4 2" xfId="28147"/>
    <cellStyle name="40% - Accent2 6 3 4 2 2" xfId="28148"/>
    <cellStyle name="40% - Accent2 6 3 4 3" xfId="28149"/>
    <cellStyle name="40% - Accent2 6 3 5" xfId="28150"/>
    <cellStyle name="40% - Accent2 6 3 5 2" xfId="28151"/>
    <cellStyle name="40% - Accent2 6 3 5 2 2" xfId="28152"/>
    <cellStyle name="40% - Accent2 6 3 5 3" xfId="28153"/>
    <cellStyle name="40% - Accent2 6 3 6" xfId="28154"/>
    <cellStyle name="40% - Accent2 6 3 6 2" xfId="28155"/>
    <cellStyle name="40% - Accent2 6 3 6 2 2" xfId="28156"/>
    <cellStyle name="40% - Accent2 6 3 6 3" xfId="28157"/>
    <cellStyle name="40% - Accent2 6 3 7" xfId="28158"/>
    <cellStyle name="40% - Accent2 6 3 7 2" xfId="28159"/>
    <cellStyle name="40% - Accent2 6 3 8" xfId="28160"/>
    <cellStyle name="40% - Accent2 6 4" xfId="28161"/>
    <cellStyle name="40% - Accent2 6 4 2" xfId="28162"/>
    <cellStyle name="40% - Accent2 6 4 2 2" xfId="28163"/>
    <cellStyle name="40% - Accent2 6 4 2 2 2" xfId="28164"/>
    <cellStyle name="40% - Accent2 6 4 2 2 2 2" xfId="28165"/>
    <cellStyle name="40% - Accent2 6 4 2 2 3" xfId="28166"/>
    <cellStyle name="40% - Accent2 6 4 2 3" xfId="28167"/>
    <cellStyle name="40% - Accent2 6 4 2 3 2" xfId="28168"/>
    <cellStyle name="40% - Accent2 6 4 2 3 2 2" xfId="28169"/>
    <cellStyle name="40% - Accent2 6 4 2 3 3" xfId="28170"/>
    <cellStyle name="40% - Accent2 6 4 2 4" xfId="28171"/>
    <cellStyle name="40% - Accent2 6 4 2 4 2" xfId="28172"/>
    <cellStyle name="40% - Accent2 6 4 2 5" xfId="28173"/>
    <cellStyle name="40% - Accent2 6 4 3" xfId="28174"/>
    <cellStyle name="40% - Accent2 6 4 3 2" xfId="28175"/>
    <cellStyle name="40% - Accent2 6 4 3 2 2" xfId="28176"/>
    <cellStyle name="40% - Accent2 6 4 3 3" xfId="28177"/>
    <cellStyle name="40% - Accent2 6 4 4" xfId="28178"/>
    <cellStyle name="40% - Accent2 6 4 4 2" xfId="28179"/>
    <cellStyle name="40% - Accent2 6 4 4 2 2" xfId="28180"/>
    <cellStyle name="40% - Accent2 6 4 4 3" xfId="28181"/>
    <cellStyle name="40% - Accent2 6 4 5" xfId="28182"/>
    <cellStyle name="40% - Accent2 6 4 5 2" xfId="28183"/>
    <cellStyle name="40% - Accent2 6 4 6" xfId="28184"/>
    <cellStyle name="40% - Accent2 6 5" xfId="28185"/>
    <cellStyle name="40% - Accent2 6 5 2" xfId="28186"/>
    <cellStyle name="40% - Accent2 6 5 2 2" xfId="28187"/>
    <cellStyle name="40% - Accent2 6 5 2 2 2" xfId="28188"/>
    <cellStyle name="40% - Accent2 6 5 2 3" xfId="28189"/>
    <cellStyle name="40% - Accent2 6 5 3" xfId="28190"/>
    <cellStyle name="40% - Accent2 6 5 3 2" xfId="28191"/>
    <cellStyle name="40% - Accent2 6 5 3 2 2" xfId="28192"/>
    <cellStyle name="40% - Accent2 6 5 3 3" xfId="28193"/>
    <cellStyle name="40% - Accent2 6 5 4" xfId="28194"/>
    <cellStyle name="40% - Accent2 6 5 4 2" xfId="28195"/>
    <cellStyle name="40% - Accent2 6 5 5" xfId="28196"/>
    <cellStyle name="40% - Accent2 6 6" xfId="28197"/>
    <cellStyle name="40% - Accent2 6 6 2" xfId="28198"/>
    <cellStyle name="40% - Accent2 6 6 2 2" xfId="28199"/>
    <cellStyle name="40% - Accent2 6 6 3" xfId="28200"/>
    <cellStyle name="40% - Accent2 6 7" xfId="28201"/>
    <cellStyle name="40% - Accent2 6 7 2" xfId="28202"/>
    <cellStyle name="40% - Accent2 6 7 2 2" xfId="28203"/>
    <cellStyle name="40% - Accent2 6 7 3" xfId="28204"/>
    <cellStyle name="40% - Accent2 6 8" xfId="28205"/>
    <cellStyle name="40% - Accent2 6 8 2" xfId="28206"/>
    <cellStyle name="40% - Accent2 6 8 2 2" xfId="28207"/>
    <cellStyle name="40% - Accent2 6 8 3" xfId="28208"/>
    <cellStyle name="40% - Accent2 6 9" xfId="28209"/>
    <cellStyle name="40% - Accent2 6 9 2" xfId="28210"/>
    <cellStyle name="40% - Accent2 60" xfId="28211"/>
    <cellStyle name="40% - Accent2 60 2" xfId="28212"/>
    <cellStyle name="40% - Accent2 60 2 2" xfId="28213"/>
    <cellStyle name="40% - Accent2 60 3" xfId="28214"/>
    <cellStyle name="40% - Accent2 60 3 2" xfId="28215"/>
    <cellStyle name="40% - Accent2 60 4" xfId="28216"/>
    <cellStyle name="40% - Accent2 61" xfId="28217"/>
    <cellStyle name="40% - Accent2 61 2" xfId="28218"/>
    <cellStyle name="40% - Accent2 61 2 2" xfId="28219"/>
    <cellStyle name="40% - Accent2 61 3" xfId="28220"/>
    <cellStyle name="40% - Accent2 61 3 2" xfId="28221"/>
    <cellStyle name="40% - Accent2 61 4" xfId="28222"/>
    <cellStyle name="40% - Accent2 62" xfId="28223"/>
    <cellStyle name="40% - Accent2 62 2" xfId="28224"/>
    <cellStyle name="40% - Accent2 62 2 2" xfId="28225"/>
    <cellStyle name="40% - Accent2 62 3" xfId="28226"/>
    <cellStyle name="40% - Accent2 62 3 2" xfId="28227"/>
    <cellStyle name="40% - Accent2 62 4" xfId="28228"/>
    <cellStyle name="40% - Accent2 63" xfId="28229"/>
    <cellStyle name="40% - Accent2 63 2" xfId="28230"/>
    <cellStyle name="40% - Accent2 63 2 2" xfId="28231"/>
    <cellStyle name="40% - Accent2 63 3" xfId="28232"/>
    <cellStyle name="40% - Accent2 63 3 2" xfId="28233"/>
    <cellStyle name="40% - Accent2 63 4" xfId="28234"/>
    <cellStyle name="40% - Accent2 64" xfId="28235"/>
    <cellStyle name="40% - Accent2 64 2" xfId="28236"/>
    <cellStyle name="40% - Accent2 64 2 2" xfId="28237"/>
    <cellStyle name="40% - Accent2 64 3" xfId="28238"/>
    <cellStyle name="40% - Accent2 64 3 2" xfId="28239"/>
    <cellStyle name="40% - Accent2 64 4" xfId="28240"/>
    <cellStyle name="40% - Accent2 65" xfId="28241"/>
    <cellStyle name="40% - Accent2 65 2" xfId="28242"/>
    <cellStyle name="40% - Accent2 65 2 2" xfId="28243"/>
    <cellStyle name="40% - Accent2 65 3" xfId="28244"/>
    <cellStyle name="40% - Accent2 65 3 2" xfId="28245"/>
    <cellStyle name="40% - Accent2 65 4" xfId="28246"/>
    <cellStyle name="40% - Accent2 66" xfId="28247"/>
    <cellStyle name="40% - Accent2 66 2" xfId="28248"/>
    <cellStyle name="40% - Accent2 66 2 2" xfId="28249"/>
    <cellStyle name="40% - Accent2 66 3" xfId="28250"/>
    <cellStyle name="40% - Accent2 66 3 2" xfId="28251"/>
    <cellStyle name="40% - Accent2 66 4" xfId="28252"/>
    <cellStyle name="40% - Accent2 67" xfId="28253"/>
    <cellStyle name="40% - Accent2 67 2" xfId="28254"/>
    <cellStyle name="40% - Accent2 67 2 2" xfId="28255"/>
    <cellStyle name="40% - Accent2 67 3" xfId="28256"/>
    <cellStyle name="40% - Accent2 67 3 2" xfId="28257"/>
    <cellStyle name="40% - Accent2 67 4" xfId="28258"/>
    <cellStyle name="40% - Accent2 68" xfId="28259"/>
    <cellStyle name="40% - Accent2 68 2" xfId="28260"/>
    <cellStyle name="40% - Accent2 68 2 2" xfId="28261"/>
    <cellStyle name="40% - Accent2 68 3" xfId="28262"/>
    <cellStyle name="40% - Accent2 68 3 2" xfId="28263"/>
    <cellStyle name="40% - Accent2 68 4" xfId="28264"/>
    <cellStyle name="40% - Accent2 69" xfId="28265"/>
    <cellStyle name="40% - Accent2 69 2" xfId="28266"/>
    <cellStyle name="40% - Accent2 69 2 2" xfId="28267"/>
    <cellStyle name="40% - Accent2 69 3" xfId="28268"/>
    <cellStyle name="40% - Accent2 69 3 2" xfId="28269"/>
    <cellStyle name="40% - Accent2 69 4" xfId="28270"/>
    <cellStyle name="40% - Accent2 7" xfId="28271"/>
    <cellStyle name="40% - Accent2 7 10" xfId="28272"/>
    <cellStyle name="40% - Accent2 7 10 2" xfId="28273"/>
    <cellStyle name="40% - Accent2 7 11" xfId="28274"/>
    <cellStyle name="40% - Accent2 7 2" xfId="28275"/>
    <cellStyle name="40% - Accent2 7 2 2" xfId="28276"/>
    <cellStyle name="40% - Accent2 7 2 2 2" xfId="28277"/>
    <cellStyle name="40% - Accent2 7 2 2 2 2" xfId="28278"/>
    <cellStyle name="40% - Accent2 7 2 2 2 2 2" xfId="28279"/>
    <cellStyle name="40% - Accent2 7 2 2 2 2 2 2" xfId="28280"/>
    <cellStyle name="40% - Accent2 7 2 2 2 2 2 2 2" xfId="28281"/>
    <cellStyle name="40% - Accent2 7 2 2 2 2 2 3" xfId="28282"/>
    <cellStyle name="40% - Accent2 7 2 2 2 2 3" xfId="28283"/>
    <cellStyle name="40% - Accent2 7 2 2 2 2 3 2" xfId="28284"/>
    <cellStyle name="40% - Accent2 7 2 2 2 2 3 2 2" xfId="28285"/>
    <cellStyle name="40% - Accent2 7 2 2 2 2 3 3" xfId="28286"/>
    <cellStyle name="40% - Accent2 7 2 2 2 2 4" xfId="28287"/>
    <cellStyle name="40% - Accent2 7 2 2 2 2 4 2" xfId="28288"/>
    <cellStyle name="40% - Accent2 7 2 2 2 2 5" xfId="28289"/>
    <cellStyle name="40% - Accent2 7 2 2 2 3" xfId="28290"/>
    <cellStyle name="40% - Accent2 7 2 2 2 3 2" xfId="28291"/>
    <cellStyle name="40% - Accent2 7 2 2 2 3 2 2" xfId="28292"/>
    <cellStyle name="40% - Accent2 7 2 2 2 3 3" xfId="28293"/>
    <cellStyle name="40% - Accent2 7 2 2 2 4" xfId="28294"/>
    <cellStyle name="40% - Accent2 7 2 2 2 4 2" xfId="28295"/>
    <cellStyle name="40% - Accent2 7 2 2 2 4 2 2" xfId="28296"/>
    <cellStyle name="40% - Accent2 7 2 2 2 4 3" xfId="28297"/>
    <cellStyle name="40% - Accent2 7 2 2 2 5" xfId="28298"/>
    <cellStyle name="40% - Accent2 7 2 2 2 5 2" xfId="28299"/>
    <cellStyle name="40% - Accent2 7 2 2 2 6" xfId="28300"/>
    <cellStyle name="40% - Accent2 7 2 2 3" xfId="28301"/>
    <cellStyle name="40% - Accent2 7 2 2 3 2" xfId="28302"/>
    <cellStyle name="40% - Accent2 7 2 2 3 2 2" xfId="28303"/>
    <cellStyle name="40% - Accent2 7 2 2 3 2 2 2" xfId="28304"/>
    <cellStyle name="40% - Accent2 7 2 2 3 2 3" xfId="28305"/>
    <cellStyle name="40% - Accent2 7 2 2 3 3" xfId="28306"/>
    <cellStyle name="40% - Accent2 7 2 2 3 3 2" xfId="28307"/>
    <cellStyle name="40% - Accent2 7 2 2 3 3 2 2" xfId="28308"/>
    <cellStyle name="40% - Accent2 7 2 2 3 3 3" xfId="28309"/>
    <cellStyle name="40% - Accent2 7 2 2 3 4" xfId="28310"/>
    <cellStyle name="40% - Accent2 7 2 2 3 4 2" xfId="28311"/>
    <cellStyle name="40% - Accent2 7 2 2 3 5" xfId="28312"/>
    <cellStyle name="40% - Accent2 7 2 2 4" xfId="28313"/>
    <cellStyle name="40% - Accent2 7 2 2 4 2" xfId="28314"/>
    <cellStyle name="40% - Accent2 7 2 2 4 2 2" xfId="28315"/>
    <cellStyle name="40% - Accent2 7 2 2 4 3" xfId="28316"/>
    <cellStyle name="40% - Accent2 7 2 2 5" xfId="28317"/>
    <cellStyle name="40% - Accent2 7 2 2 5 2" xfId="28318"/>
    <cellStyle name="40% - Accent2 7 2 2 5 2 2" xfId="28319"/>
    <cellStyle name="40% - Accent2 7 2 2 5 3" xfId="28320"/>
    <cellStyle name="40% - Accent2 7 2 2 6" xfId="28321"/>
    <cellStyle name="40% - Accent2 7 2 2 6 2" xfId="28322"/>
    <cellStyle name="40% - Accent2 7 2 2 6 2 2" xfId="28323"/>
    <cellStyle name="40% - Accent2 7 2 2 6 3" xfId="28324"/>
    <cellStyle name="40% - Accent2 7 2 2 7" xfId="28325"/>
    <cellStyle name="40% - Accent2 7 2 2 7 2" xfId="28326"/>
    <cellStyle name="40% - Accent2 7 2 2 8" xfId="28327"/>
    <cellStyle name="40% - Accent2 7 2 3" xfId="28328"/>
    <cellStyle name="40% - Accent2 7 2 3 2" xfId="28329"/>
    <cellStyle name="40% - Accent2 7 2 3 2 2" xfId="28330"/>
    <cellStyle name="40% - Accent2 7 2 3 2 2 2" xfId="28331"/>
    <cellStyle name="40% - Accent2 7 2 3 2 2 2 2" xfId="28332"/>
    <cellStyle name="40% - Accent2 7 2 3 2 2 3" xfId="28333"/>
    <cellStyle name="40% - Accent2 7 2 3 2 3" xfId="28334"/>
    <cellStyle name="40% - Accent2 7 2 3 2 3 2" xfId="28335"/>
    <cellStyle name="40% - Accent2 7 2 3 2 3 2 2" xfId="28336"/>
    <cellStyle name="40% - Accent2 7 2 3 2 3 3" xfId="28337"/>
    <cellStyle name="40% - Accent2 7 2 3 2 4" xfId="28338"/>
    <cellStyle name="40% - Accent2 7 2 3 2 4 2" xfId="28339"/>
    <cellStyle name="40% - Accent2 7 2 3 2 5" xfId="28340"/>
    <cellStyle name="40% - Accent2 7 2 3 3" xfId="28341"/>
    <cellStyle name="40% - Accent2 7 2 3 3 2" xfId="28342"/>
    <cellStyle name="40% - Accent2 7 2 3 3 2 2" xfId="28343"/>
    <cellStyle name="40% - Accent2 7 2 3 3 3" xfId="28344"/>
    <cellStyle name="40% - Accent2 7 2 3 4" xfId="28345"/>
    <cellStyle name="40% - Accent2 7 2 3 4 2" xfId="28346"/>
    <cellStyle name="40% - Accent2 7 2 3 4 2 2" xfId="28347"/>
    <cellStyle name="40% - Accent2 7 2 3 4 3" xfId="28348"/>
    <cellStyle name="40% - Accent2 7 2 3 5" xfId="28349"/>
    <cellStyle name="40% - Accent2 7 2 3 5 2" xfId="28350"/>
    <cellStyle name="40% - Accent2 7 2 3 6" xfId="28351"/>
    <cellStyle name="40% - Accent2 7 2 4" xfId="28352"/>
    <cellStyle name="40% - Accent2 7 2 4 2" xfId="28353"/>
    <cellStyle name="40% - Accent2 7 2 4 2 2" xfId="28354"/>
    <cellStyle name="40% - Accent2 7 2 4 2 2 2" xfId="28355"/>
    <cellStyle name="40% - Accent2 7 2 4 2 3" xfId="28356"/>
    <cellStyle name="40% - Accent2 7 2 4 3" xfId="28357"/>
    <cellStyle name="40% - Accent2 7 2 4 3 2" xfId="28358"/>
    <cellStyle name="40% - Accent2 7 2 4 3 2 2" xfId="28359"/>
    <cellStyle name="40% - Accent2 7 2 4 3 3" xfId="28360"/>
    <cellStyle name="40% - Accent2 7 2 4 4" xfId="28361"/>
    <cellStyle name="40% - Accent2 7 2 4 4 2" xfId="28362"/>
    <cellStyle name="40% - Accent2 7 2 4 5" xfId="28363"/>
    <cellStyle name="40% - Accent2 7 2 5" xfId="28364"/>
    <cellStyle name="40% - Accent2 7 2 5 2" xfId="28365"/>
    <cellStyle name="40% - Accent2 7 2 5 2 2" xfId="28366"/>
    <cellStyle name="40% - Accent2 7 2 5 3" xfId="28367"/>
    <cellStyle name="40% - Accent2 7 2 6" xfId="28368"/>
    <cellStyle name="40% - Accent2 7 2 6 2" xfId="28369"/>
    <cellStyle name="40% - Accent2 7 2 6 2 2" xfId="28370"/>
    <cellStyle name="40% - Accent2 7 2 6 3" xfId="28371"/>
    <cellStyle name="40% - Accent2 7 2 7" xfId="28372"/>
    <cellStyle name="40% - Accent2 7 2 7 2" xfId="28373"/>
    <cellStyle name="40% - Accent2 7 2 7 2 2" xfId="28374"/>
    <cellStyle name="40% - Accent2 7 2 7 3" xfId="28375"/>
    <cellStyle name="40% - Accent2 7 2 8" xfId="28376"/>
    <cellStyle name="40% - Accent2 7 2 8 2" xfId="28377"/>
    <cellStyle name="40% - Accent2 7 2 9" xfId="28378"/>
    <cellStyle name="40% - Accent2 7 3" xfId="28379"/>
    <cellStyle name="40% - Accent2 7 3 2" xfId="28380"/>
    <cellStyle name="40% - Accent2 7 3 2 2" xfId="28381"/>
    <cellStyle name="40% - Accent2 7 3 2 2 2" xfId="28382"/>
    <cellStyle name="40% - Accent2 7 3 2 2 2 2" xfId="28383"/>
    <cellStyle name="40% - Accent2 7 3 2 2 2 2 2" xfId="28384"/>
    <cellStyle name="40% - Accent2 7 3 2 2 2 3" xfId="28385"/>
    <cellStyle name="40% - Accent2 7 3 2 2 3" xfId="28386"/>
    <cellStyle name="40% - Accent2 7 3 2 2 3 2" xfId="28387"/>
    <cellStyle name="40% - Accent2 7 3 2 2 3 2 2" xfId="28388"/>
    <cellStyle name="40% - Accent2 7 3 2 2 3 3" xfId="28389"/>
    <cellStyle name="40% - Accent2 7 3 2 2 4" xfId="28390"/>
    <cellStyle name="40% - Accent2 7 3 2 2 4 2" xfId="28391"/>
    <cellStyle name="40% - Accent2 7 3 2 2 5" xfId="28392"/>
    <cellStyle name="40% - Accent2 7 3 2 3" xfId="28393"/>
    <cellStyle name="40% - Accent2 7 3 2 3 2" xfId="28394"/>
    <cellStyle name="40% - Accent2 7 3 2 3 2 2" xfId="28395"/>
    <cellStyle name="40% - Accent2 7 3 2 3 3" xfId="28396"/>
    <cellStyle name="40% - Accent2 7 3 2 4" xfId="28397"/>
    <cellStyle name="40% - Accent2 7 3 2 4 2" xfId="28398"/>
    <cellStyle name="40% - Accent2 7 3 2 4 2 2" xfId="28399"/>
    <cellStyle name="40% - Accent2 7 3 2 4 3" xfId="28400"/>
    <cellStyle name="40% - Accent2 7 3 2 5" xfId="28401"/>
    <cellStyle name="40% - Accent2 7 3 2 5 2" xfId="28402"/>
    <cellStyle name="40% - Accent2 7 3 2 6" xfId="28403"/>
    <cellStyle name="40% - Accent2 7 3 3" xfId="28404"/>
    <cellStyle name="40% - Accent2 7 3 3 2" xfId="28405"/>
    <cellStyle name="40% - Accent2 7 3 3 2 2" xfId="28406"/>
    <cellStyle name="40% - Accent2 7 3 3 2 2 2" xfId="28407"/>
    <cellStyle name="40% - Accent2 7 3 3 2 3" xfId="28408"/>
    <cellStyle name="40% - Accent2 7 3 3 3" xfId="28409"/>
    <cellStyle name="40% - Accent2 7 3 3 3 2" xfId="28410"/>
    <cellStyle name="40% - Accent2 7 3 3 3 2 2" xfId="28411"/>
    <cellStyle name="40% - Accent2 7 3 3 3 3" xfId="28412"/>
    <cellStyle name="40% - Accent2 7 3 3 4" xfId="28413"/>
    <cellStyle name="40% - Accent2 7 3 3 4 2" xfId="28414"/>
    <cellStyle name="40% - Accent2 7 3 3 5" xfId="28415"/>
    <cellStyle name="40% - Accent2 7 3 4" xfId="28416"/>
    <cellStyle name="40% - Accent2 7 3 4 2" xfId="28417"/>
    <cellStyle name="40% - Accent2 7 3 4 2 2" xfId="28418"/>
    <cellStyle name="40% - Accent2 7 3 4 3" xfId="28419"/>
    <cellStyle name="40% - Accent2 7 3 5" xfId="28420"/>
    <cellStyle name="40% - Accent2 7 3 5 2" xfId="28421"/>
    <cellStyle name="40% - Accent2 7 3 5 2 2" xfId="28422"/>
    <cellStyle name="40% - Accent2 7 3 5 3" xfId="28423"/>
    <cellStyle name="40% - Accent2 7 3 6" xfId="28424"/>
    <cellStyle name="40% - Accent2 7 3 6 2" xfId="28425"/>
    <cellStyle name="40% - Accent2 7 3 6 2 2" xfId="28426"/>
    <cellStyle name="40% - Accent2 7 3 6 3" xfId="28427"/>
    <cellStyle name="40% - Accent2 7 3 7" xfId="28428"/>
    <cellStyle name="40% - Accent2 7 3 7 2" xfId="28429"/>
    <cellStyle name="40% - Accent2 7 3 8" xfId="28430"/>
    <cellStyle name="40% - Accent2 7 4" xfId="28431"/>
    <cellStyle name="40% - Accent2 7 4 2" xfId="28432"/>
    <cellStyle name="40% - Accent2 7 4 2 2" xfId="28433"/>
    <cellStyle name="40% - Accent2 7 4 2 2 2" xfId="28434"/>
    <cellStyle name="40% - Accent2 7 4 2 2 2 2" xfId="28435"/>
    <cellStyle name="40% - Accent2 7 4 2 2 3" xfId="28436"/>
    <cellStyle name="40% - Accent2 7 4 2 3" xfId="28437"/>
    <cellStyle name="40% - Accent2 7 4 2 3 2" xfId="28438"/>
    <cellStyle name="40% - Accent2 7 4 2 3 2 2" xfId="28439"/>
    <cellStyle name="40% - Accent2 7 4 2 3 3" xfId="28440"/>
    <cellStyle name="40% - Accent2 7 4 2 4" xfId="28441"/>
    <cellStyle name="40% - Accent2 7 4 2 4 2" xfId="28442"/>
    <cellStyle name="40% - Accent2 7 4 2 5" xfId="28443"/>
    <cellStyle name="40% - Accent2 7 4 3" xfId="28444"/>
    <cellStyle name="40% - Accent2 7 4 3 2" xfId="28445"/>
    <cellStyle name="40% - Accent2 7 4 3 2 2" xfId="28446"/>
    <cellStyle name="40% - Accent2 7 4 3 3" xfId="28447"/>
    <cellStyle name="40% - Accent2 7 4 4" xfId="28448"/>
    <cellStyle name="40% - Accent2 7 4 4 2" xfId="28449"/>
    <cellStyle name="40% - Accent2 7 4 4 2 2" xfId="28450"/>
    <cellStyle name="40% - Accent2 7 4 4 3" xfId="28451"/>
    <cellStyle name="40% - Accent2 7 4 5" xfId="28452"/>
    <cellStyle name="40% - Accent2 7 4 5 2" xfId="28453"/>
    <cellStyle name="40% - Accent2 7 4 6" xfId="28454"/>
    <cellStyle name="40% - Accent2 7 5" xfId="28455"/>
    <cellStyle name="40% - Accent2 7 5 2" xfId="28456"/>
    <cellStyle name="40% - Accent2 7 5 2 2" xfId="28457"/>
    <cellStyle name="40% - Accent2 7 5 2 2 2" xfId="28458"/>
    <cellStyle name="40% - Accent2 7 5 2 3" xfId="28459"/>
    <cellStyle name="40% - Accent2 7 5 3" xfId="28460"/>
    <cellStyle name="40% - Accent2 7 5 3 2" xfId="28461"/>
    <cellStyle name="40% - Accent2 7 5 3 2 2" xfId="28462"/>
    <cellStyle name="40% - Accent2 7 5 3 3" xfId="28463"/>
    <cellStyle name="40% - Accent2 7 5 4" xfId="28464"/>
    <cellStyle name="40% - Accent2 7 5 4 2" xfId="28465"/>
    <cellStyle name="40% - Accent2 7 5 5" xfId="28466"/>
    <cellStyle name="40% - Accent2 7 6" xfId="28467"/>
    <cellStyle name="40% - Accent2 7 6 2" xfId="28468"/>
    <cellStyle name="40% - Accent2 7 6 2 2" xfId="28469"/>
    <cellStyle name="40% - Accent2 7 6 3" xfId="28470"/>
    <cellStyle name="40% - Accent2 7 7" xfId="28471"/>
    <cellStyle name="40% - Accent2 7 7 2" xfId="28472"/>
    <cellStyle name="40% - Accent2 7 7 2 2" xfId="28473"/>
    <cellStyle name="40% - Accent2 7 7 3" xfId="28474"/>
    <cellStyle name="40% - Accent2 7 8" xfId="28475"/>
    <cellStyle name="40% - Accent2 7 8 2" xfId="28476"/>
    <cellStyle name="40% - Accent2 7 8 2 2" xfId="28477"/>
    <cellStyle name="40% - Accent2 7 8 3" xfId="28478"/>
    <cellStyle name="40% - Accent2 7 9" xfId="28479"/>
    <cellStyle name="40% - Accent2 7 9 2" xfId="28480"/>
    <cellStyle name="40% - Accent2 70" xfId="28481"/>
    <cellStyle name="40% - Accent2 70 2" xfId="28482"/>
    <cellStyle name="40% - Accent2 70 2 2" xfId="28483"/>
    <cellStyle name="40% - Accent2 70 3" xfId="28484"/>
    <cellStyle name="40% - Accent2 70 3 2" xfId="28485"/>
    <cellStyle name="40% - Accent2 70 4" xfId="28486"/>
    <cellStyle name="40% - Accent2 71" xfId="28487"/>
    <cellStyle name="40% - Accent2 71 2" xfId="28488"/>
    <cellStyle name="40% - Accent2 71 2 2" xfId="28489"/>
    <cellStyle name="40% - Accent2 71 3" xfId="28490"/>
    <cellStyle name="40% - Accent2 71 3 2" xfId="28491"/>
    <cellStyle name="40% - Accent2 71 4" xfId="28492"/>
    <cellStyle name="40% - Accent2 72" xfId="28493"/>
    <cellStyle name="40% - Accent2 72 2" xfId="28494"/>
    <cellStyle name="40% - Accent2 72 2 2" xfId="28495"/>
    <cellStyle name="40% - Accent2 72 3" xfId="28496"/>
    <cellStyle name="40% - Accent2 72 3 2" xfId="28497"/>
    <cellStyle name="40% - Accent2 72 4" xfId="28498"/>
    <cellStyle name="40% - Accent2 73" xfId="28499"/>
    <cellStyle name="40% - Accent2 73 2" xfId="28500"/>
    <cellStyle name="40% - Accent2 73 2 2" xfId="28501"/>
    <cellStyle name="40% - Accent2 73 3" xfId="28502"/>
    <cellStyle name="40% - Accent2 73 3 2" xfId="28503"/>
    <cellStyle name="40% - Accent2 73 4" xfId="28504"/>
    <cellStyle name="40% - Accent2 74" xfId="28505"/>
    <cellStyle name="40% - Accent2 74 2" xfId="28506"/>
    <cellStyle name="40% - Accent2 74 2 2" xfId="28507"/>
    <cellStyle name="40% - Accent2 74 3" xfId="28508"/>
    <cellStyle name="40% - Accent2 74 3 2" xfId="28509"/>
    <cellStyle name="40% - Accent2 74 4" xfId="28510"/>
    <cellStyle name="40% - Accent2 75" xfId="28511"/>
    <cellStyle name="40% - Accent2 75 2" xfId="28512"/>
    <cellStyle name="40% - Accent2 75 2 2" xfId="28513"/>
    <cellStyle name="40% - Accent2 75 3" xfId="28514"/>
    <cellStyle name="40% - Accent2 75 3 2" xfId="28515"/>
    <cellStyle name="40% - Accent2 75 4" xfId="28516"/>
    <cellStyle name="40% - Accent2 76" xfId="28517"/>
    <cellStyle name="40% - Accent2 76 2" xfId="28518"/>
    <cellStyle name="40% - Accent2 76 2 2" xfId="28519"/>
    <cellStyle name="40% - Accent2 76 3" xfId="28520"/>
    <cellStyle name="40% - Accent2 76 3 2" xfId="28521"/>
    <cellStyle name="40% - Accent2 76 4" xfId="28522"/>
    <cellStyle name="40% - Accent2 77" xfId="28523"/>
    <cellStyle name="40% - Accent2 77 2" xfId="28524"/>
    <cellStyle name="40% - Accent2 77 2 2" xfId="28525"/>
    <cellStyle name="40% - Accent2 77 3" xfId="28526"/>
    <cellStyle name="40% - Accent2 77 3 2" xfId="28527"/>
    <cellStyle name="40% - Accent2 77 4" xfId="28528"/>
    <cellStyle name="40% - Accent2 78" xfId="28529"/>
    <cellStyle name="40% - Accent2 78 2" xfId="28530"/>
    <cellStyle name="40% - Accent2 78 2 2" xfId="28531"/>
    <cellStyle name="40% - Accent2 78 3" xfId="28532"/>
    <cellStyle name="40% - Accent2 78 3 2" xfId="28533"/>
    <cellStyle name="40% - Accent2 78 4" xfId="28534"/>
    <cellStyle name="40% - Accent2 79" xfId="28535"/>
    <cellStyle name="40% - Accent2 79 2" xfId="28536"/>
    <cellStyle name="40% - Accent2 79 2 2" xfId="28537"/>
    <cellStyle name="40% - Accent2 79 3" xfId="28538"/>
    <cellStyle name="40% - Accent2 79 3 2" xfId="28539"/>
    <cellStyle name="40% - Accent2 79 4" xfId="28540"/>
    <cellStyle name="40% - Accent2 8" xfId="28541"/>
    <cellStyle name="40% - Accent2 8 10" xfId="28542"/>
    <cellStyle name="40% - Accent2 8 10 2" xfId="28543"/>
    <cellStyle name="40% - Accent2 8 11" xfId="28544"/>
    <cellStyle name="40% - Accent2 8 2" xfId="28545"/>
    <cellStyle name="40% - Accent2 8 2 2" xfId="28546"/>
    <cellStyle name="40% - Accent2 8 2 2 2" xfId="28547"/>
    <cellStyle name="40% - Accent2 8 2 2 2 2" xfId="28548"/>
    <cellStyle name="40% - Accent2 8 2 2 2 2 2" xfId="28549"/>
    <cellStyle name="40% - Accent2 8 2 2 2 2 2 2" xfId="28550"/>
    <cellStyle name="40% - Accent2 8 2 2 2 2 2 2 2" xfId="28551"/>
    <cellStyle name="40% - Accent2 8 2 2 2 2 2 3" xfId="28552"/>
    <cellStyle name="40% - Accent2 8 2 2 2 2 3" xfId="28553"/>
    <cellStyle name="40% - Accent2 8 2 2 2 2 3 2" xfId="28554"/>
    <cellStyle name="40% - Accent2 8 2 2 2 2 3 2 2" xfId="28555"/>
    <cellStyle name="40% - Accent2 8 2 2 2 2 3 3" xfId="28556"/>
    <cellStyle name="40% - Accent2 8 2 2 2 2 4" xfId="28557"/>
    <cellStyle name="40% - Accent2 8 2 2 2 2 4 2" xfId="28558"/>
    <cellStyle name="40% - Accent2 8 2 2 2 2 5" xfId="28559"/>
    <cellStyle name="40% - Accent2 8 2 2 2 3" xfId="28560"/>
    <cellStyle name="40% - Accent2 8 2 2 2 3 2" xfId="28561"/>
    <cellStyle name="40% - Accent2 8 2 2 2 3 2 2" xfId="28562"/>
    <cellStyle name="40% - Accent2 8 2 2 2 3 3" xfId="28563"/>
    <cellStyle name="40% - Accent2 8 2 2 2 4" xfId="28564"/>
    <cellStyle name="40% - Accent2 8 2 2 2 4 2" xfId="28565"/>
    <cellStyle name="40% - Accent2 8 2 2 2 4 2 2" xfId="28566"/>
    <cellStyle name="40% - Accent2 8 2 2 2 4 3" xfId="28567"/>
    <cellStyle name="40% - Accent2 8 2 2 2 5" xfId="28568"/>
    <cellStyle name="40% - Accent2 8 2 2 2 5 2" xfId="28569"/>
    <cellStyle name="40% - Accent2 8 2 2 2 6" xfId="28570"/>
    <cellStyle name="40% - Accent2 8 2 2 3" xfId="28571"/>
    <cellStyle name="40% - Accent2 8 2 2 3 2" xfId="28572"/>
    <cellStyle name="40% - Accent2 8 2 2 3 2 2" xfId="28573"/>
    <cellStyle name="40% - Accent2 8 2 2 3 2 2 2" xfId="28574"/>
    <cellStyle name="40% - Accent2 8 2 2 3 2 3" xfId="28575"/>
    <cellStyle name="40% - Accent2 8 2 2 3 3" xfId="28576"/>
    <cellStyle name="40% - Accent2 8 2 2 3 3 2" xfId="28577"/>
    <cellStyle name="40% - Accent2 8 2 2 3 3 2 2" xfId="28578"/>
    <cellStyle name="40% - Accent2 8 2 2 3 3 3" xfId="28579"/>
    <cellStyle name="40% - Accent2 8 2 2 3 4" xfId="28580"/>
    <cellStyle name="40% - Accent2 8 2 2 3 4 2" xfId="28581"/>
    <cellStyle name="40% - Accent2 8 2 2 3 5" xfId="28582"/>
    <cellStyle name="40% - Accent2 8 2 2 4" xfId="28583"/>
    <cellStyle name="40% - Accent2 8 2 2 4 2" xfId="28584"/>
    <cellStyle name="40% - Accent2 8 2 2 4 2 2" xfId="28585"/>
    <cellStyle name="40% - Accent2 8 2 2 4 3" xfId="28586"/>
    <cellStyle name="40% - Accent2 8 2 2 5" xfId="28587"/>
    <cellStyle name="40% - Accent2 8 2 2 5 2" xfId="28588"/>
    <cellStyle name="40% - Accent2 8 2 2 5 2 2" xfId="28589"/>
    <cellStyle name="40% - Accent2 8 2 2 5 3" xfId="28590"/>
    <cellStyle name="40% - Accent2 8 2 2 6" xfId="28591"/>
    <cellStyle name="40% - Accent2 8 2 2 6 2" xfId="28592"/>
    <cellStyle name="40% - Accent2 8 2 2 6 2 2" xfId="28593"/>
    <cellStyle name="40% - Accent2 8 2 2 6 3" xfId="28594"/>
    <cellStyle name="40% - Accent2 8 2 2 7" xfId="28595"/>
    <cellStyle name="40% - Accent2 8 2 2 7 2" xfId="28596"/>
    <cellStyle name="40% - Accent2 8 2 2 8" xfId="28597"/>
    <cellStyle name="40% - Accent2 8 2 3" xfId="28598"/>
    <cellStyle name="40% - Accent2 8 2 3 2" xfId="28599"/>
    <cellStyle name="40% - Accent2 8 2 3 2 2" xfId="28600"/>
    <cellStyle name="40% - Accent2 8 2 3 2 2 2" xfId="28601"/>
    <cellStyle name="40% - Accent2 8 2 3 2 2 2 2" xfId="28602"/>
    <cellStyle name="40% - Accent2 8 2 3 2 2 3" xfId="28603"/>
    <cellStyle name="40% - Accent2 8 2 3 2 3" xfId="28604"/>
    <cellStyle name="40% - Accent2 8 2 3 2 3 2" xfId="28605"/>
    <cellStyle name="40% - Accent2 8 2 3 2 3 2 2" xfId="28606"/>
    <cellStyle name="40% - Accent2 8 2 3 2 3 3" xfId="28607"/>
    <cellStyle name="40% - Accent2 8 2 3 2 4" xfId="28608"/>
    <cellStyle name="40% - Accent2 8 2 3 2 4 2" xfId="28609"/>
    <cellStyle name="40% - Accent2 8 2 3 2 5" xfId="28610"/>
    <cellStyle name="40% - Accent2 8 2 3 3" xfId="28611"/>
    <cellStyle name="40% - Accent2 8 2 3 3 2" xfId="28612"/>
    <cellStyle name="40% - Accent2 8 2 3 3 2 2" xfId="28613"/>
    <cellStyle name="40% - Accent2 8 2 3 3 3" xfId="28614"/>
    <cellStyle name="40% - Accent2 8 2 3 4" xfId="28615"/>
    <cellStyle name="40% - Accent2 8 2 3 4 2" xfId="28616"/>
    <cellStyle name="40% - Accent2 8 2 3 4 2 2" xfId="28617"/>
    <cellStyle name="40% - Accent2 8 2 3 4 3" xfId="28618"/>
    <cellStyle name="40% - Accent2 8 2 3 5" xfId="28619"/>
    <cellStyle name="40% - Accent2 8 2 3 5 2" xfId="28620"/>
    <cellStyle name="40% - Accent2 8 2 3 6" xfId="28621"/>
    <cellStyle name="40% - Accent2 8 2 4" xfId="28622"/>
    <cellStyle name="40% - Accent2 8 2 4 2" xfId="28623"/>
    <cellStyle name="40% - Accent2 8 2 4 2 2" xfId="28624"/>
    <cellStyle name="40% - Accent2 8 2 4 2 2 2" xfId="28625"/>
    <cellStyle name="40% - Accent2 8 2 4 2 3" xfId="28626"/>
    <cellStyle name="40% - Accent2 8 2 4 3" xfId="28627"/>
    <cellStyle name="40% - Accent2 8 2 4 3 2" xfId="28628"/>
    <cellStyle name="40% - Accent2 8 2 4 3 2 2" xfId="28629"/>
    <cellStyle name="40% - Accent2 8 2 4 3 3" xfId="28630"/>
    <cellStyle name="40% - Accent2 8 2 4 4" xfId="28631"/>
    <cellStyle name="40% - Accent2 8 2 4 4 2" xfId="28632"/>
    <cellStyle name="40% - Accent2 8 2 4 5" xfId="28633"/>
    <cellStyle name="40% - Accent2 8 2 5" xfId="28634"/>
    <cellStyle name="40% - Accent2 8 2 5 2" xfId="28635"/>
    <cellStyle name="40% - Accent2 8 2 5 2 2" xfId="28636"/>
    <cellStyle name="40% - Accent2 8 2 5 3" xfId="28637"/>
    <cellStyle name="40% - Accent2 8 2 6" xfId="28638"/>
    <cellStyle name="40% - Accent2 8 2 6 2" xfId="28639"/>
    <cellStyle name="40% - Accent2 8 2 6 2 2" xfId="28640"/>
    <cellStyle name="40% - Accent2 8 2 6 3" xfId="28641"/>
    <cellStyle name="40% - Accent2 8 2 7" xfId="28642"/>
    <cellStyle name="40% - Accent2 8 2 7 2" xfId="28643"/>
    <cellStyle name="40% - Accent2 8 2 7 2 2" xfId="28644"/>
    <cellStyle name="40% - Accent2 8 2 7 3" xfId="28645"/>
    <cellStyle name="40% - Accent2 8 2 8" xfId="28646"/>
    <cellStyle name="40% - Accent2 8 2 8 2" xfId="28647"/>
    <cellStyle name="40% - Accent2 8 2 9" xfId="28648"/>
    <cellStyle name="40% - Accent2 8 3" xfId="28649"/>
    <cellStyle name="40% - Accent2 8 3 2" xfId="28650"/>
    <cellStyle name="40% - Accent2 8 3 2 2" xfId="28651"/>
    <cellStyle name="40% - Accent2 8 3 2 2 2" xfId="28652"/>
    <cellStyle name="40% - Accent2 8 3 2 2 2 2" xfId="28653"/>
    <cellStyle name="40% - Accent2 8 3 2 2 2 2 2" xfId="28654"/>
    <cellStyle name="40% - Accent2 8 3 2 2 2 3" xfId="28655"/>
    <cellStyle name="40% - Accent2 8 3 2 2 3" xfId="28656"/>
    <cellStyle name="40% - Accent2 8 3 2 2 3 2" xfId="28657"/>
    <cellStyle name="40% - Accent2 8 3 2 2 3 2 2" xfId="28658"/>
    <cellStyle name="40% - Accent2 8 3 2 2 3 3" xfId="28659"/>
    <cellStyle name="40% - Accent2 8 3 2 2 4" xfId="28660"/>
    <cellStyle name="40% - Accent2 8 3 2 2 4 2" xfId="28661"/>
    <cellStyle name="40% - Accent2 8 3 2 2 5" xfId="28662"/>
    <cellStyle name="40% - Accent2 8 3 2 3" xfId="28663"/>
    <cellStyle name="40% - Accent2 8 3 2 3 2" xfId="28664"/>
    <cellStyle name="40% - Accent2 8 3 2 3 2 2" xfId="28665"/>
    <cellStyle name="40% - Accent2 8 3 2 3 3" xfId="28666"/>
    <cellStyle name="40% - Accent2 8 3 2 4" xfId="28667"/>
    <cellStyle name="40% - Accent2 8 3 2 4 2" xfId="28668"/>
    <cellStyle name="40% - Accent2 8 3 2 4 2 2" xfId="28669"/>
    <cellStyle name="40% - Accent2 8 3 2 4 3" xfId="28670"/>
    <cellStyle name="40% - Accent2 8 3 2 5" xfId="28671"/>
    <cellStyle name="40% - Accent2 8 3 2 5 2" xfId="28672"/>
    <cellStyle name="40% - Accent2 8 3 2 6" xfId="28673"/>
    <cellStyle name="40% - Accent2 8 3 3" xfId="28674"/>
    <cellStyle name="40% - Accent2 8 3 3 2" xfId="28675"/>
    <cellStyle name="40% - Accent2 8 3 3 2 2" xfId="28676"/>
    <cellStyle name="40% - Accent2 8 3 3 2 2 2" xfId="28677"/>
    <cellStyle name="40% - Accent2 8 3 3 2 3" xfId="28678"/>
    <cellStyle name="40% - Accent2 8 3 3 3" xfId="28679"/>
    <cellStyle name="40% - Accent2 8 3 3 3 2" xfId="28680"/>
    <cellStyle name="40% - Accent2 8 3 3 3 2 2" xfId="28681"/>
    <cellStyle name="40% - Accent2 8 3 3 3 3" xfId="28682"/>
    <cellStyle name="40% - Accent2 8 3 3 4" xfId="28683"/>
    <cellStyle name="40% - Accent2 8 3 3 4 2" xfId="28684"/>
    <cellStyle name="40% - Accent2 8 3 3 5" xfId="28685"/>
    <cellStyle name="40% - Accent2 8 3 4" xfId="28686"/>
    <cellStyle name="40% - Accent2 8 3 4 2" xfId="28687"/>
    <cellStyle name="40% - Accent2 8 3 4 2 2" xfId="28688"/>
    <cellStyle name="40% - Accent2 8 3 4 3" xfId="28689"/>
    <cellStyle name="40% - Accent2 8 3 5" xfId="28690"/>
    <cellStyle name="40% - Accent2 8 3 5 2" xfId="28691"/>
    <cellStyle name="40% - Accent2 8 3 5 2 2" xfId="28692"/>
    <cellStyle name="40% - Accent2 8 3 5 3" xfId="28693"/>
    <cellStyle name="40% - Accent2 8 3 6" xfId="28694"/>
    <cellStyle name="40% - Accent2 8 3 6 2" xfId="28695"/>
    <cellStyle name="40% - Accent2 8 3 6 2 2" xfId="28696"/>
    <cellStyle name="40% - Accent2 8 3 6 3" xfId="28697"/>
    <cellStyle name="40% - Accent2 8 3 7" xfId="28698"/>
    <cellStyle name="40% - Accent2 8 3 7 2" xfId="28699"/>
    <cellStyle name="40% - Accent2 8 3 8" xfId="28700"/>
    <cellStyle name="40% - Accent2 8 4" xfId="28701"/>
    <cellStyle name="40% - Accent2 8 4 2" xfId="28702"/>
    <cellStyle name="40% - Accent2 8 4 2 2" xfId="28703"/>
    <cellStyle name="40% - Accent2 8 4 2 2 2" xfId="28704"/>
    <cellStyle name="40% - Accent2 8 4 2 2 2 2" xfId="28705"/>
    <cellStyle name="40% - Accent2 8 4 2 2 3" xfId="28706"/>
    <cellStyle name="40% - Accent2 8 4 2 3" xfId="28707"/>
    <cellStyle name="40% - Accent2 8 4 2 3 2" xfId="28708"/>
    <cellStyle name="40% - Accent2 8 4 2 3 2 2" xfId="28709"/>
    <cellStyle name="40% - Accent2 8 4 2 3 3" xfId="28710"/>
    <cellStyle name="40% - Accent2 8 4 2 4" xfId="28711"/>
    <cellStyle name="40% - Accent2 8 4 2 4 2" xfId="28712"/>
    <cellStyle name="40% - Accent2 8 4 2 5" xfId="28713"/>
    <cellStyle name="40% - Accent2 8 4 3" xfId="28714"/>
    <cellStyle name="40% - Accent2 8 4 3 2" xfId="28715"/>
    <cellStyle name="40% - Accent2 8 4 3 2 2" xfId="28716"/>
    <cellStyle name="40% - Accent2 8 4 3 3" xfId="28717"/>
    <cellStyle name="40% - Accent2 8 4 4" xfId="28718"/>
    <cellStyle name="40% - Accent2 8 4 4 2" xfId="28719"/>
    <cellStyle name="40% - Accent2 8 4 4 2 2" xfId="28720"/>
    <cellStyle name="40% - Accent2 8 4 4 3" xfId="28721"/>
    <cellStyle name="40% - Accent2 8 4 5" xfId="28722"/>
    <cellStyle name="40% - Accent2 8 4 5 2" xfId="28723"/>
    <cellStyle name="40% - Accent2 8 4 6" xfId="28724"/>
    <cellStyle name="40% - Accent2 8 5" xfId="28725"/>
    <cellStyle name="40% - Accent2 8 5 2" xfId="28726"/>
    <cellStyle name="40% - Accent2 8 5 2 2" xfId="28727"/>
    <cellStyle name="40% - Accent2 8 5 2 2 2" xfId="28728"/>
    <cellStyle name="40% - Accent2 8 5 2 3" xfId="28729"/>
    <cellStyle name="40% - Accent2 8 5 3" xfId="28730"/>
    <cellStyle name="40% - Accent2 8 5 3 2" xfId="28731"/>
    <cellStyle name="40% - Accent2 8 5 3 2 2" xfId="28732"/>
    <cellStyle name="40% - Accent2 8 5 3 3" xfId="28733"/>
    <cellStyle name="40% - Accent2 8 5 4" xfId="28734"/>
    <cellStyle name="40% - Accent2 8 5 4 2" xfId="28735"/>
    <cellStyle name="40% - Accent2 8 5 5" xfId="28736"/>
    <cellStyle name="40% - Accent2 8 6" xfId="28737"/>
    <cellStyle name="40% - Accent2 8 6 2" xfId="28738"/>
    <cellStyle name="40% - Accent2 8 6 2 2" xfId="28739"/>
    <cellStyle name="40% - Accent2 8 6 3" xfId="28740"/>
    <cellStyle name="40% - Accent2 8 7" xfId="28741"/>
    <cellStyle name="40% - Accent2 8 7 2" xfId="28742"/>
    <cellStyle name="40% - Accent2 8 7 2 2" xfId="28743"/>
    <cellStyle name="40% - Accent2 8 7 3" xfId="28744"/>
    <cellStyle name="40% - Accent2 8 8" xfId="28745"/>
    <cellStyle name="40% - Accent2 8 8 2" xfId="28746"/>
    <cellStyle name="40% - Accent2 8 8 2 2" xfId="28747"/>
    <cellStyle name="40% - Accent2 8 8 3" xfId="28748"/>
    <cellStyle name="40% - Accent2 8 9" xfId="28749"/>
    <cellStyle name="40% - Accent2 8 9 2" xfId="28750"/>
    <cellStyle name="40% - Accent2 80" xfId="28751"/>
    <cellStyle name="40% - Accent2 80 2" xfId="28752"/>
    <cellStyle name="40% - Accent2 80 2 2" xfId="28753"/>
    <cellStyle name="40% - Accent2 80 3" xfId="28754"/>
    <cellStyle name="40% - Accent2 81" xfId="28755"/>
    <cellStyle name="40% - Accent2 81 2" xfId="28756"/>
    <cellStyle name="40% - Accent2 82" xfId="28757"/>
    <cellStyle name="40% - Accent2 82 2" xfId="28758"/>
    <cellStyle name="40% - Accent2 83" xfId="28759"/>
    <cellStyle name="40% - Accent2 83 2" xfId="28760"/>
    <cellStyle name="40% - Accent2 84" xfId="28761"/>
    <cellStyle name="40% - Accent2 84 2" xfId="28762"/>
    <cellStyle name="40% - Accent2 85" xfId="28763"/>
    <cellStyle name="40% - Accent2 85 2" xfId="28764"/>
    <cellStyle name="40% - Accent2 86" xfId="28765"/>
    <cellStyle name="40% - Accent2 86 2" xfId="28766"/>
    <cellStyle name="40% - Accent2 87" xfId="28767"/>
    <cellStyle name="40% - Accent2 87 2" xfId="28768"/>
    <cellStyle name="40% - Accent2 88" xfId="28769"/>
    <cellStyle name="40% - Accent2 88 2" xfId="28770"/>
    <cellStyle name="40% - Accent2 89" xfId="28771"/>
    <cellStyle name="40% - Accent2 89 2" xfId="28772"/>
    <cellStyle name="40% - Accent2 9" xfId="28773"/>
    <cellStyle name="40% - Accent2 9 10" xfId="28774"/>
    <cellStyle name="40% - Accent2 9 2" xfId="28775"/>
    <cellStyle name="40% - Accent2 9 2 2" xfId="28776"/>
    <cellStyle name="40% - Accent2 9 2 2 2" xfId="28777"/>
    <cellStyle name="40% - Accent2 9 2 2 2 2" xfId="28778"/>
    <cellStyle name="40% - Accent2 9 2 2 2 2 2" xfId="28779"/>
    <cellStyle name="40% - Accent2 9 2 2 2 2 2 2" xfId="28780"/>
    <cellStyle name="40% - Accent2 9 2 2 2 2 2 2 2" xfId="28781"/>
    <cellStyle name="40% - Accent2 9 2 2 2 2 2 3" xfId="28782"/>
    <cellStyle name="40% - Accent2 9 2 2 2 2 3" xfId="28783"/>
    <cellStyle name="40% - Accent2 9 2 2 2 2 3 2" xfId="28784"/>
    <cellStyle name="40% - Accent2 9 2 2 2 2 3 2 2" xfId="28785"/>
    <cellStyle name="40% - Accent2 9 2 2 2 2 3 3" xfId="28786"/>
    <cellStyle name="40% - Accent2 9 2 2 2 2 4" xfId="28787"/>
    <cellStyle name="40% - Accent2 9 2 2 2 2 4 2" xfId="28788"/>
    <cellStyle name="40% - Accent2 9 2 2 2 2 5" xfId="28789"/>
    <cellStyle name="40% - Accent2 9 2 2 2 3" xfId="28790"/>
    <cellStyle name="40% - Accent2 9 2 2 2 3 2" xfId="28791"/>
    <cellStyle name="40% - Accent2 9 2 2 2 3 2 2" xfId="28792"/>
    <cellStyle name="40% - Accent2 9 2 2 2 3 3" xfId="28793"/>
    <cellStyle name="40% - Accent2 9 2 2 2 4" xfId="28794"/>
    <cellStyle name="40% - Accent2 9 2 2 2 4 2" xfId="28795"/>
    <cellStyle name="40% - Accent2 9 2 2 2 4 2 2" xfId="28796"/>
    <cellStyle name="40% - Accent2 9 2 2 2 4 3" xfId="28797"/>
    <cellStyle name="40% - Accent2 9 2 2 2 5" xfId="28798"/>
    <cellStyle name="40% - Accent2 9 2 2 2 5 2" xfId="28799"/>
    <cellStyle name="40% - Accent2 9 2 2 2 6" xfId="28800"/>
    <cellStyle name="40% - Accent2 9 2 2 3" xfId="28801"/>
    <cellStyle name="40% - Accent2 9 2 2 3 2" xfId="28802"/>
    <cellStyle name="40% - Accent2 9 2 2 3 2 2" xfId="28803"/>
    <cellStyle name="40% - Accent2 9 2 2 3 2 2 2" xfId="28804"/>
    <cellStyle name="40% - Accent2 9 2 2 3 2 3" xfId="28805"/>
    <cellStyle name="40% - Accent2 9 2 2 3 3" xfId="28806"/>
    <cellStyle name="40% - Accent2 9 2 2 3 3 2" xfId="28807"/>
    <cellStyle name="40% - Accent2 9 2 2 3 3 2 2" xfId="28808"/>
    <cellStyle name="40% - Accent2 9 2 2 3 3 3" xfId="28809"/>
    <cellStyle name="40% - Accent2 9 2 2 3 4" xfId="28810"/>
    <cellStyle name="40% - Accent2 9 2 2 3 4 2" xfId="28811"/>
    <cellStyle name="40% - Accent2 9 2 2 3 5" xfId="28812"/>
    <cellStyle name="40% - Accent2 9 2 2 4" xfId="28813"/>
    <cellStyle name="40% - Accent2 9 2 2 4 2" xfId="28814"/>
    <cellStyle name="40% - Accent2 9 2 2 4 2 2" xfId="28815"/>
    <cellStyle name="40% - Accent2 9 2 2 4 3" xfId="28816"/>
    <cellStyle name="40% - Accent2 9 2 2 5" xfId="28817"/>
    <cellStyle name="40% - Accent2 9 2 2 5 2" xfId="28818"/>
    <cellStyle name="40% - Accent2 9 2 2 5 2 2" xfId="28819"/>
    <cellStyle name="40% - Accent2 9 2 2 5 3" xfId="28820"/>
    <cellStyle name="40% - Accent2 9 2 2 6" xfId="28821"/>
    <cellStyle name="40% - Accent2 9 2 2 6 2" xfId="28822"/>
    <cellStyle name="40% - Accent2 9 2 2 6 2 2" xfId="28823"/>
    <cellStyle name="40% - Accent2 9 2 2 6 3" xfId="28824"/>
    <cellStyle name="40% - Accent2 9 2 2 7" xfId="28825"/>
    <cellStyle name="40% - Accent2 9 2 2 7 2" xfId="28826"/>
    <cellStyle name="40% - Accent2 9 2 2 8" xfId="28827"/>
    <cellStyle name="40% - Accent2 9 2 3" xfId="28828"/>
    <cellStyle name="40% - Accent2 9 2 3 2" xfId="28829"/>
    <cellStyle name="40% - Accent2 9 2 3 2 2" xfId="28830"/>
    <cellStyle name="40% - Accent2 9 2 3 2 2 2" xfId="28831"/>
    <cellStyle name="40% - Accent2 9 2 3 2 2 2 2" xfId="28832"/>
    <cellStyle name="40% - Accent2 9 2 3 2 2 3" xfId="28833"/>
    <cellStyle name="40% - Accent2 9 2 3 2 3" xfId="28834"/>
    <cellStyle name="40% - Accent2 9 2 3 2 3 2" xfId="28835"/>
    <cellStyle name="40% - Accent2 9 2 3 2 3 2 2" xfId="28836"/>
    <cellStyle name="40% - Accent2 9 2 3 2 3 3" xfId="28837"/>
    <cellStyle name="40% - Accent2 9 2 3 2 4" xfId="28838"/>
    <cellStyle name="40% - Accent2 9 2 3 2 4 2" xfId="28839"/>
    <cellStyle name="40% - Accent2 9 2 3 2 5" xfId="28840"/>
    <cellStyle name="40% - Accent2 9 2 3 3" xfId="28841"/>
    <cellStyle name="40% - Accent2 9 2 3 3 2" xfId="28842"/>
    <cellStyle name="40% - Accent2 9 2 3 3 2 2" xfId="28843"/>
    <cellStyle name="40% - Accent2 9 2 3 3 3" xfId="28844"/>
    <cellStyle name="40% - Accent2 9 2 3 4" xfId="28845"/>
    <cellStyle name="40% - Accent2 9 2 3 4 2" xfId="28846"/>
    <cellStyle name="40% - Accent2 9 2 3 4 2 2" xfId="28847"/>
    <cellStyle name="40% - Accent2 9 2 3 4 3" xfId="28848"/>
    <cellStyle name="40% - Accent2 9 2 3 5" xfId="28849"/>
    <cellStyle name="40% - Accent2 9 2 3 5 2" xfId="28850"/>
    <cellStyle name="40% - Accent2 9 2 3 6" xfId="28851"/>
    <cellStyle name="40% - Accent2 9 2 4" xfId="28852"/>
    <cellStyle name="40% - Accent2 9 2 4 2" xfId="28853"/>
    <cellStyle name="40% - Accent2 9 2 4 2 2" xfId="28854"/>
    <cellStyle name="40% - Accent2 9 2 4 2 2 2" xfId="28855"/>
    <cellStyle name="40% - Accent2 9 2 4 2 3" xfId="28856"/>
    <cellStyle name="40% - Accent2 9 2 4 3" xfId="28857"/>
    <cellStyle name="40% - Accent2 9 2 4 3 2" xfId="28858"/>
    <cellStyle name="40% - Accent2 9 2 4 3 2 2" xfId="28859"/>
    <cellStyle name="40% - Accent2 9 2 4 3 3" xfId="28860"/>
    <cellStyle name="40% - Accent2 9 2 4 4" xfId="28861"/>
    <cellStyle name="40% - Accent2 9 2 4 4 2" xfId="28862"/>
    <cellStyle name="40% - Accent2 9 2 4 5" xfId="28863"/>
    <cellStyle name="40% - Accent2 9 2 5" xfId="28864"/>
    <cellStyle name="40% - Accent2 9 2 5 2" xfId="28865"/>
    <cellStyle name="40% - Accent2 9 2 5 2 2" xfId="28866"/>
    <cellStyle name="40% - Accent2 9 2 5 3" xfId="28867"/>
    <cellStyle name="40% - Accent2 9 2 6" xfId="28868"/>
    <cellStyle name="40% - Accent2 9 2 6 2" xfId="28869"/>
    <cellStyle name="40% - Accent2 9 2 6 2 2" xfId="28870"/>
    <cellStyle name="40% - Accent2 9 2 6 3" xfId="28871"/>
    <cellStyle name="40% - Accent2 9 2 7" xfId="28872"/>
    <cellStyle name="40% - Accent2 9 2 7 2" xfId="28873"/>
    <cellStyle name="40% - Accent2 9 2 7 2 2" xfId="28874"/>
    <cellStyle name="40% - Accent2 9 2 7 3" xfId="28875"/>
    <cellStyle name="40% - Accent2 9 2 8" xfId="28876"/>
    <cellStyle name="40% - Accent2 9 2 8 2" xfId="28877"/>
    <cellStyle name="40% - Accent2 9 2 9" xfId="28878"/>
    <cellStyle name="40% - Accent2 9 3" xfId="28879"/>
    <cellStyle name="40% - Accent2 9 3 2" xfId="28880"/>
    <cellStyle name="40% - Accent2 9 3 2 2" xfId="28881"/>
    <cellStyle name="40% - Accent2 9 3 2 2 2" xfId="28882"/>
    <cellStyle name="40% - Accent2 9 3 2 2 2 2" xfId="28883"/>
    <cellStyle name="40% - Accent2 9 3 2 2 2 2 2" xfId="28884"/>
    <cellStyle name="40% - Accent2 9 3 2 2 2 3" xfId="28885"/>
    <cellStyle name="40% - Accent2 9 3 2 2 3" xfId="28886"/>
    <cellStyle name="40% - Accent2 9 3 2 2 3 2" xfId="28887"/>
    <cellStyle name="40% - Accent2 9 3 2 2 3 2 2" xfId="28888"/>
    <cellStyle name="40% - Accent2 9 3 2 2 3 3" xfId="28889"/>
    <cellStyle name="40% - Accent2 9 3 2 2 4" xfId="28890"/>
    <cellStyle name="40% - Accent2 9 3 2 2 4 2" xfId="28891"/>
    <cellStyle name="40% - Accent2 9 3 2 2 5" xfId="28892"/>
    <cellStyle name="40% - Accent2 9 3 2 3" xfId="28893"/>
    <cellStyle name="40% - Accent2 9 3 2 3 2" xfId="28894"/>
    <cellStyle name="40% - Accent2 9 3 2 3 2 2" xfId="28895"/>
    <cellStyle name="40% - Accent2 9 3 2 3 3" xfId="28896"/>
    <cellStyle name="40% - Accent2 9 3 2 4" xfId="28897"/>
    <cellStyle name="40% - Accent2 9 3 2 4 2" xfId="28898"/>
    <cellStyle name="40% - Accent2 9 3 2 4 2 2" xfId="28899"/>
    <cellStyle name="40% - Accent2 9 3 2 4 3" xfId="28900"/>
    <cellStyle name="40% - Accent2 9 3 2 5" xfId="28901"/>
    <cellStyle name="40% - Accent2 9 3 2 5 2" xfId="28902"/>
    <cellStyle name="40% - Accent2 9 3 2 6" xfId="28903"/>
    <cellStyle name="40% - Accent2 9 3 3" xfId="28904"/>
    <cellStyle name="40% - Accent2 9 3 3 2" xfId="28905"/>
    <cellStyle name="40% - Accent2 9 3 3 2 2" xfId="28906"/>
    <cellStyle name="40% - Accent2 9 3 3 2 2 2" xfId="28907"/>
    <cellStyle name="40% - Accent2 9 3 3 2 3" xfId="28908"/>
    <cellStyle name="40% - Accent2 9 3 3 3" xfId="28909"/>
    <cellStyle name="40% - Accent2 9 3 3 3 2" xfId="28910"/>
    <cellStyle name="40% - Accent2 9 3 3 3 2 2" xfId="28911"/>
    <cellStyle name="40% - Accent2 9 3 3 3 3" xfId="28912"/>
    <cellStyle name="40% - Accent2 9 3 3 4" xfId="28913"/>
    <cellStyle name="40% - Accent2 9 3 3 4 2" xfId="28914"/>
    <cellStyle name="40% - Accent2 9 3 3 5" xfId="28915"/>
    <cellStyle name="40% - Accent2 9 3 4" xfId="28916"/>
    <cellStyle name="40% - Accent2 9 3 4 2" xfId="28917"/>
    <cellStyle name="40% - Accent2 9 3 4 2 2" xfId="28918"/>
    <cellStyle name="40% - Accent2 9 3 4 3" xfId="28919"/>
    <cellStyle name="40% - Accent2 9 3 5" xfId="28920"/>
    <cellStyle name="40% - Accent2 9 3 5 2" xfId="28921"/>
    <cellStyle name="40% - Accent2 9 3 5 2 2" xfId="28922"/>
    <cellStyle name="40% - Accent2 9 3 5 3" xfId="28923"/>
    <cellStyle name="40% - Accent2 9 3 6" xfId="28924"/>
    <cellStyle name="40% - Accent2 9 3 6 2" xfId="28925"/>
    <cellStyle name="40% - Accent2 9 3 6 2 2" xfId="28926"/>
    <cellStyle name="40% - Accent2 9 3 6 3" xfId="28927"/>
    <cellStyle name="40% - Accent2 9 3 7" xfId="28928"/>
    <cellStyle name="40% - Accent2 9 3 7 2" xfId="28929"/>
    <cellStyle name="40% - Accent2 9 3 8" xfId="28930"/>
    <cellStyle name="40% - Accent2 9 4" xfId="28931"/>
    <cellStyle name="40% - Accent2 9 4 2" xfId="28932"/>
    <cellStyle name="40% - Accent2 9 4 2 2" xfId="28933"/>
    <cellStyle name="40% - Accent2 9 4 2 2 2" xfId="28934"/>
    <cellStyle name="40% - Accent2 9 4 2 2 2 2" xfId="28935"/>
    <cellStyle name="40% - Accent2 9 4 2 2 3" xfId="28936"/>
    <cellStyle name="40% - Accent2 9 4 2 3" xfId="28937"/>
    <cellStyle name="40% - Accent2 9 4 2 3 2" xfId="28938"/>
    <cellStyle name="40% - Accent2 9 4 2 3 2 2" xfId="28939"/>
    <cellStyle name="40% - Accent2 9 4 2 3 3" xfId="28940"/>
    <cellStyle name="40% - Accent2 9 4 2 4" xfId="28941"/>
    <cellStyle name="40% - Accent2 9 4 2 4 2" xfId="28942"/>
    <cellStyle name="40% - Accent2 9 4 2 5" xfId="28943"/>
    <cellStyle name="40% - Accent2 9 4 3" xfId="28944"/>
    <cellStyle name="40% - Accent2 9 4 3 2" xfId="28945"/>
    <cellStyle name="40% - Accent2 9 4 3 2 2" xfId="28946"/>
    <cellStyle name="40% - Accent2 9 4 3 3" xfId="28947"/>
    <cellStyle name="40% - Accent2 9 4 4" xfId="28948"/>
    <cellStyle name="40% - Accent2 9 4 4 2" xfId="28949"/>
    <cellStyle name="40% - Accent2 9 4 4 2 2" xfId="28950"/>
    <cellStyle name="40% - Accent2 9 4 4 3" xfId="28951"/>
    <cellStyle name="40% - Accent2 9 4 5" xfId="28952"/>
    <cellStyle name="40% - Accent2 9 4 5 2" xfId="28953"/>
    <cellStyle name="40% - Accent2 9 4 6" xfId="28954"/>
    <cellStyle name="40% - Accent2 9 5" xfId="28955"/>
    <cellStyle name="40% - Accent2 9 5 2" xfId="28956"/>
    <cellStyle name="40% - Accent2 9 5 2 2" xfId="28957"/>
    <cellStyle name="40% - Accent2 9 5 2 2 2" xfId="28958"/>
    <cellStyle name="40% - Accent2 9 5 2 3" xfId="28959"/>
    <cellStyle name="40% - Accent2 9 5 3" xfId="28960"/>
    <cellStyle name="40% - Accent2 9 5 3 2" xfId="28961"/>
    <cellStyle name="40% - Accent2 9 5 3 2 2" xfId="28962"/>
    <cellStyle name="40% - Accent2 9 5 3 3" xfId="28963"/>
    <cellStyle name="40% - Accent2 9 5 4" xfId="28964"/>
    <cellStyle name="40% - Accent2 9 5 4 2" xfId="28965"/>
    <cellStyle name="40% - Accent2 9 5 5" xfId="28966"/>
    <cellStyle name="40% - Accent2 9 6" xfId="28967"/>
    <cellStyle name="40% - Accent2 9 6 2" xfId="28968"/>
    <cellStyle name="40% - Accent2 9 6 2 2" xfId="28969"/>
    <cellStyle name="40% - Accent2 9 6 3" xfId="28970"/>
    <cellStyle name="40% - Accent2 9 7" xfId="28971"/>
    <cellStyle name="40% - Accent2 9 7 2" xfId="28972"/>
    <cellStyle name="40% - Accent2 9 7 2 2" xfId="28973"/>
    <cellStyle name="40% - Accent2 9 7 3" xfId="28974"/>
    <cellStyle name="40% - Accent2 9 8" xfId="28975"/>
    <cellStyle name="40% - Accent2 9 8 2" xfId="28976"/>
    <cellStyle name="40% - Accent2 9 8 2 2" xfId="28977"/>
    <cellStyle name="40% - Accent2 9 8 3" xfId="28978"/>
    <cellStyle name="40% - Accent2 9 9" xfId="28979"/>
    <cellStyle name="40% - Accent2 9 9 2" xfId="28980"/>
    <cellStyle name="40% - Accent2 90" xfId="28981"/>
    <cellStyle name="40% - Accent2 90 2" xfId="28982"/>
    <cellStyle name="40% - Accent2 91" xfId="28983"/>
    <cellStyle name="40% - Accent2 91 2" xfId="28984"/>
    <cellStyle name="40% - Accent2 92" xfId="28985"/>
    <cellStyle name="40% - Accent2 92 2" xfId="28986"/>
    <cellStyle name="40% - Accent2 93" xfId="28987"/>
    <cellStyle name="40% - Accent2 94" xfId="28988"/>
    <cellStyle name="40% - Accent2 95" xfId="28989"/>
    <cellStyle name="40% - Accent2 96" xfId="28990"/>
    <cellStyle name="40% - Accent2 97" xfId="28991"/>
    <cellStyle name="40% - Accent2 98" xfId="28992"/>
    <cellStyle name="40% - Accent2 99" xfId="28993"/>
    <cellStyle name="40% - Accent3" xfId="33" builtinId="39" customBuiltin="1"/>
    <cellStyle name="40% - Accent3 10" xfId="28994"/>
    <cellStyle name="40% - Accent3 10 10" xfId="28995"/>
    <cellStyle name="40% - Accent3 10 2" xfId="28996"/>
    <cellStyle name="40% - Accent3 10 2 2" xfId="28997"/>
    <cellStyle name="40% - Accent3 10 2 2 2" xfId="28998"/>
    <cellStyle name="40% - Accent3 10 2 2 2 2" xfId="28999"/>
    <cellStyle name="40% - Accent3 10 2 2 2 2 2" xfId="29000"/>
    <cellStyle name="40% - Accent3 10 2 2 2 2 2 2" xfId="29001"/>
    <cellStyle name="40% - Accent3 10 2 2 2 2 2 2 2" xfId="29002"/>
    <cellStyle name="40% - Accent3 10 2 2 2 2 2 3" xfId="29003"/>
    <cellStyle name="40% - Accent3 10 2 2 2 2 3" xfId="29004"/>
    <cellStyle name="40% - Accent3 10 2 2 2 2 3 2" xfId="29005"/>
    <cellStyle name="40% - Accent3 10 2 2 2 2 3 2 2" xfId="29006"/>
    <cellStyle name="40% - Accent3 10 2 2 2 2 3 3" xfId="29007"/>
    <cellStyle name="40% - Accent3 10 2 2 2 2 4" xfId="29008"/>
    <cellStyle name="40% - Accent3 10 2 2 2 2 4 2" xfId="29009"/>
    <cellStyle name="40% - Accent3 10 2 2 2 2 5" xfId="29010"/>
    <cellStyle name="40% - Accent3 10 2 2 2 3" xfId="29011"/>
    <cellStyle name="40% - Accent3 10 2 2 2 3 2" xfId="29012"/>
    <cellStyle name="40% - Accent3 10 2 2 2 3 2 2" xfId="29013"/>
    <cellStyle name="40% - Accent3 10 2 2 2 3 3" xfId="29014"/>
    <cellStyle name="40% - Accent3 10 2 2 2 4" xfId="29015"/>
    <cellStyle name="40% - Accent3 10 2 2 2 4 2" xfId="29016"/>
    <cellStyle name="40% - Accent3 10 2 2 2 4 2 2" xfId="29017"/>
    <cellStyle name="40% - Accent3 10 2 2 2 4 3" xfId="29018"/>
    <cellStyle name="40% - Accent3 10 2 2 2 5" xfId="29019"/>
    <cellStyle name="40% - Accent3 10 2 2 2 5 2" xfId="29020"/>
    <cellStyle name="40% - Accent3 10 2 2 2 6" xfId="29021"/>
    <cellStyle name="40% - Accent3 10 2 2 3" xfId="29022"/>
    <cellStyle name="40% - Accent3 10 2 2 3 2" xfId="29023"/>
    <cellStyle name="40% - Accent3 10 2 2 3 2 2" xfId="29024"/>
    <cellStyle name="40% - Accent3 10 2 2 3 2 2 2" xfId="29025"/>
    <cellStyle name="40% - Accent3 10 2 2 3 2 3" xfId="29026"/>
    <cellStyle name="40% - Accent3 10 2 2 3 3" xfId="29027"/>
    <cellStyle name="40% - Accent3 10 2 2 3 3 2" xfId="29028"/>
    <cellStyle name="40% - Accent3 10 2 2 3 3 2 2" xfId="29029"/>
    <cellStyle name="40% - Accent3 10 2 2 3 3 3" xfId="29030"/>
    <cellStyle name="40% - Accent3 10 2 2 3 4" xfId="29031"/>
    <cellStyle name="40% - Accent3 10 2 2 3 4 2" xfId="29032"/>
    <cellStyle name="40% - Accent3 10 2 2 3 5" xfId="29033"/>
    <cellStyle name="40% - Accent3 10 2 2 4" xfId="29034"/>
    <cellStyle name="40% - Accent3 10 2 2 4 2" xfId="29035"/>
    <cellStyle name="40% - Accent3 10 2 2 4 2 2" xfId="29036"/>
    <cellStyle name="40% - Accent3 10 2 2 4 3" xfId="29037"/>
    <cellStyle name="40% - Accent3 10 2 2 5" xfId="29038"/>
    <cellStyle name="40% - Accent3 10 2 2 5 2" xfId="29039"/>
    <cellStyle name="40% - Accent3 10 2 2 5 2 2" xfId="29040"/>
    <cellStyle name="40% - Accent3 10 2 2 5 3" xfId="29041"/>
    <cellStyle name="40% - Accent3 10 2 2 6" xfId="29042"/>
    <cellStyle name="40% - Accent3 10 2 2 6 2" xfId="29043"/>
    <cellStyle name="40% - Accent3 10 2 2 6 2 2" xfId="29044"/>
    <cellStyle name="40% - Accent3 10 2 2 6 3" xfId="29045"/>
    <cellStyle name="40% - Accent3 10 2 2 7" xfId="29046"/>
    <cellStyle name="40% - Accent3 10 2 2 7 2" xfId="29047"/>
    <cellStyle name="40% - Accent3 10 2 2 8" xfId="29048"/>
    <cellStyle name="40% - Accent3 10 2 3" xfId="29049"/>
    <cellStyle name="40% - Accent3 10 2 3 2" xfId="29050"/>
    <cellStyle name="40% - Accent3 10 2 3 2 2" xfId="29051"/>
    <cellStyle name="40% - Accent3 10 2 3 2 2 2" xfId="29052"/>
    <cellStyle name="40% - Accent3 10 2 3 2 2 2 2" xfId="29053"/>
    <cellStyle name="40% - Accent3 10 2 3 2 2 3" xfId="29054"/>
    <cellStyle name="40% - Accent3 10 2 3 2 3" xfId="29055"/>
    <cellStyle name="40% - Accent3 10 2 3 2 3 2" xfId="29056"/>
    <cellStyle name="40% - Accent3 10 2 3 2 3 2 2" xfId="29057"/>
    <cellStyle name="40% - Accent3 10 2 3 2 3 3" xfId="29058"/>
    <cellStyle name="40% - Accent3 10 2 3 2 4" xfId="29059"/>
    <cellStyle name="40% - Accent3 10 2 3 2 4 2" xfId="29060"/>
    <cellStyle name="40% - Accent3 10 2 3 2 5" xfId="29061"/>
    <cellStyle name="40% - Accent3 10 2 3 3" xfId="29062"/>
    <cellStyle name="40% - Accent3 10 2 3 3 2" xfId="29063"/>
    <cellStyle name="40% - Accent3 10 2 3 3 2 2" xfId="29064"/>
    <cellStyle name="40% - Accent3 10 2 3 3 3" xfId="29065"/>
    <cellStyle name="40% - Accent3 10 2 3 4" xfId="29066"/>
    <cellStyle name="40% - Accent3 10 2 3 4 2" xfId="29067"/>
    <cellStyle name="40% - Accent3 10 2 3 4 2 2" xfId="29068"/>
    <cellStyle name="40% - Accent3 10 2 3 4 3" xfId="29069"/>
    <cellStyle name="40% - Accent3 10 2 3 5" xfId="29070"/>
    <cellStyle name="40% - Accent3 10 2 3 5 2" xfId="29071"/>
    <cellStyle name="40% - Accent3 10 2 3 6" xfId="29072"/>
    <cellStyle name="40% - Accent3 10 2 4" xfId="29073"/>
    <cellStyle name="40% - Accent3 10 2 4 2" xfId="29074"/>
    <cellStyle name="40% - Accent3 10 2 4 2 2" xfId="29075"/>
    <cellStyle name="40% - Accent3 10 2 4 2 2 2" xfId="29076"/>
    <cellStyle name="40% - Accent3 10 2 4 2 3" xfId="29077"/>
    <cellStyle name="40% - Accent3 10 2 4 3" xfId="29078"/>
    <cellStyle name="40% - Accent3 10 2 4 3 2" xfId="29079"/>
    <cellStyle name="40% - Accent3 10 2 4 3 2 2" xfId="29080"/>
    <cellStyle name="40% - Accent3 10 2 4 3 3" xfId="29081"/>
    <cellStyle name="40% - Accent3 10 2 4 4" xfId="29082"/>
    <cellStyle name="40% - Accent3 10 2 4 4 2" xfId="29083"/>
    <cellStyle name="40% - Accent3 10 2 4 5" xfId="29084"/>
    <cellStyle name="40% - Accent3 10 2 5" xfId="29085"/>
    <cellStyle name="40% - Accent3 10 2 5 2" xfId="29086"/>
    <cellStyle name="40% - Accent3 10 2 5 2 2" xfId="29087"/>
    <cellStyle name="40% - Accent3 10 2 5 3" xfId="29088"/>
    <cellStyle name="40% - Accent3 10 2 6" xfId="29089"/>
    <cellStyle name="40% - Accent3 10 2 6 2" xfId="29090"/>
    <cellStyle name="40% - Accent3 10 2 6 2 2" xfId="29091"/>
    <cellStyle name="40% - Accent3 10 2 6 3" xfId="29092"/>
    <cellStyle name="40% - Accent3 10 2 7" xfId="29093"/>
    <cellStyle name="40% - Accent3 10 2 7 2" xfId="29094"/>
    <cellStyle name="40% - Accent3 10 2 7 2 2" xfId="29095"/>
    <cellStyle name="40% - Accent3 10 2 7 3" xfId="29096"/>
    <cellStyle name="40% - Accent3 10 2 8" xfId="29097"/>
    <cellStyle name="40% - Accent3 10 2 8 2" xfId="29098"/>
    <cellStyle name="40% - Accent3 10 2 9" xfId="29099"/>
    <cellStyle name="40% - Accent3 10 3" xfId="29100"/>
    <cellStyle name="40% - Accent3 10 3 2" xfId="29101"/>
    <cellStyle name="40% - Accent3 10 3 2 2" xfId="29102"/>
    <cellStyle name="40% - Accent3 10 3 2 2 2" xfId="29103"/>
    <cellStyle name="40% - Accent3 10 3 2 2 2 2" xfId="29104"/>
    <cellStyle name="40% - Accent3 10 3 2 2 2 2 2" xfId="29105"/>
    <cellStyle name="40% - Accent3 10 3 2 2 2 3" xfId="29106"/>
    <cellStyle name="40% - Accent3 10 3 2 2 3" xfId="29107"/>
    <cellStyle name="40% - Accent3 10 3 2 2 3 2" xfId="29108"/>
    <cellStyle name="40% - Accent3 10 3 2 2 3 2 2" xfId="29109"/>
    <cellStyle name="40% - Accent3 10 3 2 2 3 3" xfId="29110"/>
    <cellStyle name="40% - Accent3 10 3 2 2 4" xfId="29111"/>
    <cellStyle name="40% - Accent3 10 3 2 2 4 2" xfId="29112"/>
    <cellStyle name="40% - Accent3 10 3 2 2 5" xfId="29113"/>
    <cellStyle name="40% - Accent3 10 3 2 3" xfId="29114"/>
    <cellStyle name="40% - Accent3 10 3 2 3 2" xfId="29115"/>
    <cellStyle name="40% - Accent3 10 3 2 3 2 2" xfId="29116"/>
    <cellStyle name="40% - Accent3 10 3 2 3 3" xfId="29117"/>
    <cellStyle name="40% - Accent3 10 3 2 4" xfId="29118"/>
    <cellStyle name="40% - Accent3 10 3 2 4 2" xfId="29119"/>
    <cellStyle name="40% - Accent3 10 3 2 4 2 2" xfId="29120"/>
    <cellStyle name="40% - Accent3 10 3 2 4 3" xfId="29121"/>
    <cellStyle name="40% - Accent3 10 3 2 5" xfId="29122"/>
    <cellStyle name="40% - Accent3 10 3 2 5 2" xfId="29123"/>
    <cellStyle name="40% - Accent3 10 3 2 6" xfId="29124"/>
    <cellStyle name="40% - Accent3 10 3 3" xfId="29125"/>
    <cellStyle name="40% - Accent3 10 3 3 2" xfId="29126"/>
    <cellStyle name="40% - Accent3 10 3 3 2 2" xfId="29127"/>
    <cellStyle name="40% - Accent3 10 3 3 2 2 2" xfId="29128"/>
    <cellStyle name="40% - Accent3 10 3 3 2 3" xfId="29129"/>
    <cellStyle name="40% - Accent3 10 3 3 3" xfId="29130"/>
    <cellStyle name="40% - Accent3 10 3 3 3 2" xfId="29131"/>
    <cellStyle name="40% - Accent3 10 3 3 3 2 2" xfId="29132"/>
    <cellStyle name="40% - Accent3 10 3 3 3 3" xfId="29133"/>
    <cellStyle name="40% - Accent3 10 3 3 4" xfId="29134"/>
    <cellStyle name="40% - Accent3 10 3 3 4 2" xfId="29135"/>
    <cellStyle name="40% - Accent3 10 3 3 5" xfId="29136"/>
    <cellStyle name="40% - Accent3 10 3 4" xfId="29137"/>
    <cellStyle name="40% - Accent3 10 3 4 2" xfId="29138"/>
    <cellStyle name="40% - Accent3 10 3 4 2 2" xfId="29139"/>
    <cellStyle name="40% - Accent3 10 3 4 3" xfId="29140"/>
    <cellStyle name="40% - Accent3 10 3 5" xfId="29141"/>
    <cellStyle name="40% - Accent3 10 3 5 2" xfId="29142"/>
    <cellStyle name="40% - Accent3 10 3 5 2 2" xfId="29143"/>
    <cellStyle name="40% - Accent3 10 3 5 3" xfId="29144"/>
    <cellStyle name="40% - Accent3 10 3 6" xfId="29145"/>
    <cellStyle name="40% - Accent3 10 3 6 2" xfId="29146"/>
    <cellStyle name="40% - Accent3 10 3 6 2 2" xfId="29147"/>
    <cellStyle name="40% - Accent3 10 3 6 3" xfId="29148"/>
    <cellStyle name="40% - Accent3 10 3 7" xfId="29149"/>
    <cellStyle name="40% - Accent3 10 3 7 2" xfId="29150"/>
    <cellStyle name="40% - Accent3 10 3 8" xfId="29151"/>
    <cellStyle name="40% - Accent3 10 4" xfId="29152"/>
    <cellStyle name="40% - Accent3 10 4 2" xfId="29153"/>
    <cellStyle name="40% - Accent3 10 4 2 2" xfId="29154"/>
    <cellStyle name="40% - Accent3 10 4 2 2 2" xfId="29155"/>
    <cellStyle name="40% - Accent3 10 4 2 2 2 2" xfId="29156"/>
    <cellStyle name="40% - Accent3 10 4 2 2 3" xfId="29157"/>
    <cellStyle name="40% - Accent3 10 4 2 3" xfId="29158"/>
    <cellStyle name="40% - Accent3 10 4 2 3 2" xfId="29159"/>
    <cellStyle name="40% - Accent3 10 4 2 3 2 2" xfId="29160"/>
    <cellStyle name="40% - Accent3 10 4 2 3 3" xfId="29161"/>
    <cellStyle name="40% - Accent3 10 4 2 4" xfId="29162"/>
    <cellStyle name="40% - Accent3 10 4 2 4 2" xfId="29163"/>
    <cellStyle name="40% - Accent3 10 4 2 5" xfId="29164"/>
    <cellStyle name="40% - Accent3 10 4 3" xfId="29165"/>
    <cellStyle name="40% - Accent3 10 4 3 2" xfId="29166"/>
    <cellStyle name="40% - Accent3 10 4 3 2 2" xfId="29167"/>
    <cellStyle name="40% - Accent3 10 4 3 3" xfId="29168"/>
    <cellStyle name="40% - Accent3 10 4 4" xfId="29169"/>
    <cellStyle name="40% - Accent3 10 4 4 2" xfId="29170"/>
    <cellStyle name="40% - Accent3 10 4 4 2 2" xfId="29171"/>
    <cellStyle name="40% - Accent3 10 4 4 3" xfId="29172"/>
    <cellStyle name="40% - Accent3 10 4 5" xfId="29173"/>
    <cellStyle name="40% - Accent3 10 4 5 2" xfId="29174"/>
    <cellStyle name="40% - Accent3 10 4 6" xfId="29175"/>
    <cellStyle name="40% - Accent3 10 5" xfId="29176"/>
    <cellStyle name="40% - Accent3 10 5 2" xfId="29177"/>
    <cellStyle name="40% - Accent3 10 5 2 2" xfId="29178"/>
    <cellStyle name="40% - Accent3 10 5 2 2 2" xfId="29179"/>
    <cellStyle name="40% - Accent3 10 5 2 3" xfId="29180"/>
    <cellStyle name="40% - Accent3 10 5 3" xfId="29181"/>
    <cellStyle name="40% - Accent3 10 5 3 2" xfId="29182"/>
    <cellStyle name="40% - Accent3 10 5 3 2 2" xfId="29183"/>
    <cellStyle name="40% - Accent3 10 5 3 3" xfId="29184"/>
    <cellStyle name="40% - Accent3 10 5 4" xfId="29185"/>
    <cellStyle name="40% - Accent3 10 5 4 2" xfId="29186"/>
    <cellStyle name="40% - Accent3 10 5 5" xfId="29187"/>
    <cellStyle name="40% - Accent3 10 6" xfId="29188"/>
    <cellStyle name="40% - Accent3 10 6 2" xfId="29189"/>
    <cellStyle name="40% - Accent3 10 6 2 2" xfId="29190"/>
    <cellStyle name="40% - Accent3 10 6 3" xfId="29191"/>
    <cellStyle name="40% - Accent3 10 7" xfId="29192"/>
    <cellStyle name="40% - Accent3 10 7 2" xfId="29193"/>
    <cellStyle name="40% - Accent3 10 7 2 2" xfId="29194"/>
    <cellStyle name="40% - Accent3 10 7 3" xfId="29195"/>
    <cellStyle name="40% - Accent3 10 8" xfId="29196"/>
    <cellStyle name="40% - Accent3 10 8 2" xfId="29197"/>
    <cellStyle name="40% - Accent3 10 8 2 2" xfId="29198"/>
    <cellStyle name="40% - Accent3 10 8 3" xfId="29199"/>
    <cellStyle name="40% - Accent3 10 9" xfId="29200"/>
    <cellStyle name="40% - Accent3 10 9 2" xfId="29201"/>
    <cellStyle name="40% - Accent3 100" xfId="29202"/>
    <cellStyle name="40% - Accent3 101" xfId="29203"/>
    <cellStyle name="40% - Accent3 102" xfId="29204"/>
    <cellStyle name="40% - Accent3 103" xfId="29205"/>
    <cellStyle name="40% - Accent3 104" xfId="29206"/>
    <cellStyle name="40% - Accent3 105" xfId="29207"/>
    <cellStyle name="40% - Accent3 106" xfId="29208"/>
    <cellStyle name="40% - Accent3 107" xfId="29209"/>
    <cellStyle name="40% - Accent3 108" xfId="29210"/>
    <cellStyle name="40% - Accent3 109" xfId="29211"/>
    <cellStyle name="40% - Accent3 11" xfId="29212"/>
    <cellStyle name="40% - Accent3 11 10" xfId="29213"/>
    <cellStyle name="40% - Accent3 11 2" xfId="29214"/>
    <cellStyle name="40% - Accent3 11 2 2" xfId="29215"/>
    <cellStyle name="40% - Accent3 11 2 2 2" xfId="29216"/>
    <cellStyle name="40% - Accent3 11 2 2 2 2" xfId="29217"/>
    <cellStyle name="40% - Accent3 11 2 2 2 2 2" xfId="29218"/>
    <cellStyle name="40% - Accent3 11 2 2 2 2 2 2" xfId="29219"/>
    <cellStyle name="40% - Accent3 11 2 2 2 2 2 2 2" xfId="29220"/>
    <cellStyle name="40% - Accent3 11 2 2 2 2 2 3" xfId="29221"/>
    <cellStyle name="40% - Accent3 11 2 2 2 2 3" xfId="29222"/>
    <cellStyle name="40% - Accent3 11 2 2 2 2 3 2" xfId="29223"/>
    <cellStyle name="40% - Accent3 11 2 2 2 2 3 2 2" xfId="29224"/>
    <cellStyle name="40% - Accent3 11 2 2 2 2 3 3" xfId="29225"/>
    <cellStyle name="40% - Accent3 11 2 2 2 2 4" xfId="29226"/>
    <cellStyle name="40% - Accent3 11 2 2 2 2 4 2" xfId="29227"/>
    <cellStyle name="40% - Accent3 11 2 2 2 2 5" xfId="29228"/>
    <cellStyle name="40% - Accent3 11 2 2 2 3" xfId="29229"/>
    <cellStyle name="40% - Accent3 11 2 2 2 3 2" xfId="29230"/>
    <cellStyle name="40% - Accent3 11 2 2 2 3 2 2" xfId="29231"/>
    <cellStyle name="40% - Accent3 11 2 2 2 3 3" xfId="29232"/>
    <cellStyle name="40% - Accent3 11 2 2 2 4" xfId="29233"/>
    <cellStyle name="40% - Accent3 11 2 2 2 4 2" xfId="29234"/>
    <cellStyle name="40% - Accent3 11 2 2 2 4 2 2" xfId="29235"/>
    <cellStyle name="40% - Accent3 11 2 2 2 4 3" xfId="29236"/>
    <cellStyle name="40% - Accent3 11 2 2 2 5" xfId="29237"/>
    <cellStyle name="40% - Accent3 11 2 2 2 5 2" xfId="29238"/>
    <cellStyle name="40% - Accent3 11 2 2 2 6" xfId="29239"/>
    <cellStyle name="40% - Accent3 11 2 2 3" xfId="29240"/>
    <cellStyle name="40% - Accent3 11 2 2 3 2" xfId="29241"/>
    <cellStyle name="40% - Accent3 11 2 2 3 2 2" xfId="29242"/>
    <cellStyle name="40% - Accent3 11 2 2 3 2 2 2" xfId="29243"/>
    <cellStyle name="40% - Accent3 11 2 2 3 2 3" xfId="29244"/>
    <cellStyle name="40% - Accent3 11 2 2 3 3" xfId="29245"/>
    <cellStyle name="40% - Accent3 11 2 2 3 3 2" xfId="29246"/>
    <cellStyle name="40% - Accent3 11 2 2 3 3 2 2" xfId="29247"/>
    <cellStyle name="40% - Accent3 11 2 2 3 3 3" xfId="29248"/>
    <cellStyle name="40% - Accent3 11 2 2 3 4" xfId="29249"/>
    <cellStyle name="40% - Accent3 11 2 2 3 4 2" xfId="29250"/>
    <cellStyle name="40% - Accent3 11 2 2 3 5" xfId="29251"/>
    <cellStyle name="40% - Accent3 11 2 2 4" xfId="29252"/>
    <cellStyle name="40% - Accent3 11 2 2 4 2" xfId="29253"/>
    <cellStyle name="40% - Accent3 11 2 2 4 2 2" xfId="29254"/>
    <cellStyle name="40% - Accent3 11 2 2 4 3" xfId="29255"/>
    <cellStyle name="40% - Accent3 11 2 2 5" xfId="29256"/>
    <cellStyle name="40% - Accent3 11 2 2 5 2" xfId="29257"/>
    <cellStyle name="40% - Accent3 11 2 2 5 2 2" xfId="29258"/>
    <cellStyle name="40% - Accent3 11 2 2 5 3" xfId="29259"/>
    <cellStyle name="40% - Accent3 11 2 2 6" xfId="29260"/>
    <cellStyle name="40% - Accent3 11 2 2 6 2" xfId="29261"/>
    <cellStyle name="40% - Accent3 11 2 2 6 2 2" xfId="29262"/>
    <cellStyle name="40% - Accent3 11 2 2 6 3" xfId="29263"/>
    <cellStyle name="40% - Accent3 11 2 2 7" xfId="29264"/>
    <cellStyle name="40% - Accent3 11 2 2 7 2" xfId="29265"/>
    <cellStyle name="40% - Accent3 11 2 2 8" xfId="29266"/>
    <cellStyle name="40% - Accent3 11 2 3" xfId="29267"/>
    <cellStyle name="40% - Accent3 11 2 3 2" xfId="29268"/>
    <cellStyle name="40% - Accent3 11 2 3 2 2" xfId="29269"/>
    <cellStyle name="40% - Accent3 11 2 3 2 2 2" xfId="29270"/>
    <cellStyle name="40% - Accent3 11 2 3 2 2 2 2" xfId="29271"/>
    <cellStyle name="40% - Accent3 11 2 3 2 2 3" xfId="29272"/>
    <cellStyle name="40% - Accent3 11 2 3 2 3" xfId="29273"/>
    <cellStyle name="40% - Accent3 11 2 3 2 3 2" xfId="29274"/>
    <cellStyle name="40% - Accent3 11 2 3 2 3 2 2" xfId="29275"/>
    <cellStyle name="40% - Accent3 11 2 3 2 3 3" xfId="29276"/>
    <cellStyle name="40% - Accent3 11 2 3 2 4" xfId="29277"/>
    <cellStyle name="40% - Accent3 11 2 3 2 4 2" xfId="29278"/>
    <cellStyle name="40% - Accent3 11 2 3 2 5" xfId="29279"/>
    <cellStyle name="40% - Accent3 11 2 3 3" xfId="29280"/>
    <cellStyle name="40% - Accent3 11 2 3 3 2" xfId="29281"/>
    <cellStyle name="40% - Accent3 11 2 3 3 2 2" xfId="29282"/>
    <cellStyle name="40% - Accent3 11 2 3 3 3" xfId="29283"/>
    <cellStyle name="40% - Accent3 11 2 3 4" xfId="29284"/>
    <cellStyle name="40% - Accent3 11 2 3 4 2" xfId="29285"/>
    <cellStyle name="40% - Accent3 11 2 3 4 2 2" xfId="29286"/>
    <cellStyle name="40% - Accent3 11 2 3 4 3" xfId="29287"/>
    <cellStyle name="40% - Accent3 11 2 3 5" xfId="29288"/>
    <cellStyle name="40% - Accent3 11 2 3 5 2" xfId="29289"/>
    <cellStyle name="40% - Accent3 11 2 3 6" xfId="29290"/>
    <cellStyle name="40% - Accent3 11 2 4" xfId="29291"/>
    <cellStyle name="40% - Accent3 11 2 4 2" xfId="29292"/>
    <cellStyle name="40% - Accent3 11 2 4 2 2" xfId="29293"/>
    <cellStyle name="40% - Accent3 11 2 4 2 2 2" xfId="29294"/>
    <cellStyle name="40% - Accent3 11 2 4 2 3" xfId="29295"/>
    <cellStyle name="40% - Accent3 11 2 4 3" xfId="29296"/>
    <cellStyle name="40% - Accent3 11 2 4 3 2" xfId="29297"/>
    <cellStyle name="40% - Accent3 11 2 4 3 2 2" xfId="29298"/>
    <cellStyle name="40% - Accent3 11 2 4 3 3" xfId="29299"/>
    <cellStyle name="40% - Accent3 11 2 4 4" xfId="29300"/>
    <cellStyle name="40% - Accent3 11 2 4 4 2" xfId="29301"/>
    <cellStyle name="40% - Accent3 11 2 4 5" xfId="29302"/>
    <cellStyle name="40% - Accent3 11 2 5" xfId="29303"/>
    <cellStyle name="40% - Accent3 11 2 5 2" xfId="29304"/>
    <cellStyle name="40% - Accent3 11 2 5 2 2" xfId="29305"/>
    <cellStyle name="40% - Accent3 11 2 5 3" xfId="29306"/>
    <cellStyle name="40% - Accent3 11 2 6" xfId="29307"/>
    <cellStyle name="40% - Accent3 11 2 6 2" xfId="29308"/>
    <cellStyle name="40% - Accent3 11 2 6 2 2" xfId="29309"/>
    <cellStyle name="40% - Accent3 11 2 6 3" xfId="29310"/>
    <cellStyle name="40% - Accent3 11 2 7" xfId="29311"/>
    <cellStyle name="40% - Accent3 11 2 7 2" xfId="29312"/>
    <cellStyle name="40% - Accent3 11 2 7 2 2" xfId="29313"/>
    <cellStyle name="40% - Accent3 11 2 7 3" xfId="29314"/>
    <cellStyle name="40% - Accent3 11 2 8" xfId="29315"/>
    <cellStyle name="40% - Accent3 11 2 8 2" xfId="29316"/>
    <cellStyle name="40% - Accent3 11 2 9" xfId="29317"/>
    <cellStyle name="40% - Accent3 11 3" xfId="29318"/>
    <cellStyle name="40% - Accent3 11 3 2" xfId="29319"/>
    <cellStyle name="40% - Accent3 11 3 2 2" xfId="29320"/>
    <cellStyle name="40% - Accent3 11 3 2 2 2" xfId="29321"/>
    <cellStyle name="40% - Accent3 11 3 2 2 2 2" xfId="29322"/>
    <cellStyle name="40% - Accent3 11 3 2 2 2 2 2" xfId="29323"/>
    <cellStyle name="40% - Accent3 11 3 2 2 2 3" xfId="29324"/>
    <cellStyle name="40% - Accent3 11 3 2 2 3" xfId="29325"/>
    <cellStyle name="40% - Accent3 11 3 2 2 3 2" xfId="29326"/>
    <cellStyle name="40% - Accent3 11 3 2 2 3 2 2" xfId="29327"/>
    <cellStyle name="40% - Accent3 11 3 2 2 3 3" xfId="29328"/>
    <cellStyle name="40% - Accent3 11 3 2 2 4" xfId="29329"/>
    <cellStyle name="40% - Accent3 11 3 2 2 4 2" xfId="29330"/>
    <cellStyle name="40% - Accent3 11 3 2 2 5" xfId="29331"/>
    <cellStyle name="40% - Accent3 11 3 2 3" xfId="29332"/>
    <cellStyle name="40% - Accent3 11 3 2 3 2" xfId="29333"/>
    <cellStyle name="40% - Accent3 11 3 2 3 2 2" xfId="29334"/>
    <cellStyle name="40% - Accent3 11 3 2 3 3" xfId="29335"/>
    <cellStyle name="40% - Accent3 11 3 2 4" xfId="29336"/>
    <cellStyle name="40% - Accent3 11 3 2 4 2" xfId="29337"/>
    <cellStyle name="40% - Accent3 11 3 2 4 2 2" xfId="29338"/>
    <cellStyle name="40% - Accent3 11 3 2 4 3" xfId="29339"/>
    <cellStyle name="40% - Accent3 11 3 2 5" xfId="29340"/>
    <cellStyle name="40% - Accent3 11 3 2 5 2" xfId="29341"/>
    <cellStyle name="40% - Accent3 11 3 2 6" xfId="29342"/>
    <cellStyle name="40% - Accent3 11 3 3" xfId="29343"/>
    <cellStyle name="40% - Accent3 11 3 3 2" xfId="29344"/>
    <cellStyle name="40% - Accent3 11 3 3 2 2" xfId="29345"/>
    <cellStyle name="40% - Accent3 11 3 3 2 2 2" xfId="29346"/>
    <cellStyle name="40% - Accent3 11 3 3 2 3" xfId="29347"/>
    <cellStyle name="40% - Accent3 11 3 3 3" xfId="29348"/>
    <cellStyle name="40% - Accent3 11 3 3 3 2" xfId="29349"/>
    <cellStyle name="40% - Accent3 11 3 3 3 2 2" xfId="29350"/>
    <cellStyle name="40% - Accent3 11 3 3 3 3" xfId="29351"/>
    <cellStyle name="40% - Accent3 11 3 3 4" xfId="29352"/>
    <cellStyle name="40% - Accent3 11 3 3 4 2" xfId="29353"/>
    <cellStyle name="40% - Accent3 11 3 3 5" xfId="29354"/>
    <cellStyle name="40% - Accent3 11 3 4" xfId="29355"/>
    <cellStyle name="40% - Accent3 11 3 4 2" xfId="29356"/>
    <cellStyle name="40% - Accent3 11 3 4 2 2" xfId="29357"/>
    <cellStyle name="40% - Accent3 11 3 4 3" xfId="29358"/>
    <cellStyle name="40% - Accent3 11 3 5" xfId="29359"/>
    <cellStyle name="40% - Accent3 11 3 5 2" xfId="29360"/>
    <cellStyle name="40% - Accent3 11 3 5 2 2" xfId="29361"/>
    <cellStyle name="40% - Accent3 11 3 5 3" xfId="29362"/>
    <cellStyle name="40% - Accent3 11 3 6" xfId="29363"/>
    <cellStyle name="40% - Accent3 11 3 6 2" xfId="29364"/>
    <cellStyle name="40% - Accent3 11 3 6 2 2" xfId="29365"/>
    <cellStyle name="40% - Accent3 11 3 6 3" xfId="29366"/>
    <cellStyle name="40% - Accent3 11 3 7" xfId="29367"/>
    <cellStyle name="40% - Accent3 11 3 7 2" xfId="29368"/>
    <cellStyle name="40% - Accent3 11 3 8" xfId="29369"/>
    <cellStyle name="40% - Accent3 11 4" xfId="29370"/>
    <cellStyle name="40% - Accent3 11 4 2" xfId="29371"/>
    <cellStyle name="40% - Accent3 11 4 2 2" xfId="29372"/>
    <cellStyle name="40% - Accent3 11 4 2 2 2" xfId="29373"/>
    <cellStyle name="40% - Accent3 11 4 2 2 2 2" xfId="29374"/>
    <cellStyle name="40% - Accent3 11 4 2 2 3" xfId="29375"/>
    <cellStyle name="40% - Accent3 11 4 2 3" xfId="29376"/>
    <cellStyle name="40% - Accent3 11 4 2 3 2" xfId="29377"/>
    <cellStyle name="40% - Accent3 11 4 2 3 2 2" xfId="29378"/>
    <cellStyle name="40% - Accent3 11 4 2 3 3" xfId="29379"/>
    <cellStyle name="40% - Accent3 11 4 2 4" xfId="29380"/>
    <cellStyle name="40% - Accent3 11 4 2 4 2" xfId="29381"/>
    <cellStyle name="40% - Accent3 11 4 2 5" xfId="29382"/>
    <cellStyle name="40% - Accent3 11 4 3" xfId="29383"/>
    <cellStyle name="40% - Accent3 11 4 3 2" xfId="29384"/>
    <cellStyle name="40% - Accent3 11 4 3 2 2" xfId="29385"/>
    <cellStyle name="40% - Accent3 11 4 3 3" xfId="29386"/>
    <cellStyle name="40% - Accent3 11 4 4" xfId="29387"/>
    <cellStyle name="40% - Accent3 11 4 4 2" xfId="29388"/>
    <cellStyle name="40% - Accent3 11 4 4 2 2" xfId="29389"/>
    <cellStyle name="40% - Accent3 11 4 4 3" xfId="29390"/>
    <cellStyle name="40% - Accent3 11 4 5" xfId="29391"/>
    <cellStyle name="40% - Accent3 11 4 5 2" xfId="29392"/>
    <cellStyle name="40% - Accent3 11 4 6" xfId="29393"/>
    <cellStyle name="40% - Accent3 11 5" xfId="29394"/>
    <cellStyle name="40% - Accent3 11 5 2" xfId="29395"/>
    <cellStyle name="40% - Accent3 11 5 2 2" xfId="29396"/>
    <cellStyle name="40% - Accent3 11 5 2 2 2" xfId="29397"/>
    <cellStyle name="40% - Accent3 11 5 2 3" xfId="29398"/>
    <cellStyle name="40% - Accent3 11 5 3" xfId="29399"/>
    <cellStyle name="40% - Accent3 11 5 3 2" xfId="29400"/>
    <cellStyle name="40% - Accent3 11 5 3 2 2" xfId="29401"/>
    <cellStyle name="40% - Accent3 11 5 3 3" xfId="29402"/>
    <cellStyle name="40% - Accent3 11 5 4" xfId="29403"/>
    <cellStyle name="40% - Accent3 11 5 4 2" xfId="29404"/>
    <cellStyle name="40% - Accent3 11 5 5" xfId="29405"/>
    <cellStyle name="40% - Accent3 11 6" xfId="29406"/>
    <cellStyle name="40% - Accent3 11 6 2" xfId="29407"/>
    <cellStyle name="40% - Accent3 11 6 2 2" xfId="29408"/>
    <cellStyle name="40% - Accent3 11 6 3" xfId="29409"/>
    <cellStyle name="40% - Accent3 11 7" xfId="29410"/>
    <cellStyle name="40% - Accent3 11 7 2" xfId="29411"/>
    <cellStyle name="40% - Accent3 11 7 2 2" xfId="29412"/>
    <cellStyle name="40% - Accent3 11 7 3" xfId="29413"/>
    <cellStyle name="40% - Accent3 11 8" xfId="29414"/>
    <cellStyle name="40% - Accent3 11 8 2" xfId="29415"/>
    <cellStyle name="40% - Accent3 11 8 2 2" xfId="29416"/>
    <cellStyle name="40% - Accent3 11 8 3" xfId="29417"/>
    <cellStyle name="40% - Accent3 11 9" xfId="29418"/>
    <cellStyle name="40% - Accent3 11 9 2" xfId="29419"/>
    <cellStyle name="40% - Accent3 110" xfId="29420"/>
    <cellStyle name="40% - Accent3 111" xfId="29421"/>
    <cellStyle name="40% - Accent3 112" xfId="29422"/>
    <cellStyle name="40% - Accent3 113" xfId="29423"/>
    <cellStyle name="40% - Accent3 114" xfId="29424"/>
    <cellStyle name="40% - Accent3 115" xfId="29425"/>
    <cellStyle name="40% - Accent3 116" xfId="29426"/>
    <cellStyle name="40% - Accent3 117" xfId="29427"/>
    <cellStyle name="40% - Accent3 118" xfId="29428"/>
    <cellStyle name="40% - Accent3 119" xfId="29429"/>
    <cellStyle name="40% - Accent3 12" xfId="29430"/>
    <cellStyle name="40% - Accent3 12 10" xfId="29431"/>
    <cellStyle name="40% - Accent3 12 2" xfId="29432"/>
    <cellStyle name="40% - Accent3 12 2 2" xfId="29433"/>
    <cellStyle name="40% - Accent3 12 2 2 2" xfId="29434"/>
    <cellStyle name="40% - Accent3 12 2 2 2 2" xfId="29435"/>
    <cellStyle name="40% - Accent3 12 2 2 2 2 2" xfId="29436"/>
    <cellStyle name="40% - Accent3 12 2 2 2 2 2 2" xfId="29437"/>
    <cellStyle name="40% - Accent3 12 2 2 2 2 2 2 2" xfId="29438"/>
    <cellStyle name="40% - Accent3 12 2 2 2 2 2 3" xfId="29439"/>
    <cellStyle name="40% - Accent3 12 2 2 2 2 3" xfId="29440"/>
    <cellStyle name="40% - Accent3 12 2 2 2 2 3 2" xfId="29441"/>
    <cellStyle name="40% - Accent3 12 2 2 2 2 3 2 2" xfId="29442"/>
    <cellStyle name="40% - Accent3 12 2 2 2 2 3 3" xfId="29443"/>
    <cellStyle name="40% - Accent3 12 2 2 2 2 4" xfId="29444"/>
    <cellStyle name="40% - Accent3 12 2 2 2 2 4 2" xfId="29445"/>
    <cellStyle name="40% - Accent3 12 2 2 2 2 5" xfId="29446"/>
    <cellStyle name="40% - Accent3 12 2 2 2 3" xfId="29447"/>
    <cellStyle name="40% - Accent3 12 2 2 2 3 2" xfId="29448"/>
    <cellStyle name="40% - Accent3 12 2 2 2 3 2 2" xfId="29449"/>
    <cellStyle name="40% - Accent3 12 2 2 2 3 3" xfId="29450"/>
    <cellStyle name="40% - Accent3 12 2 2 2 4" xfId="29451"/>
    <cellStyle name="40% - Accent3 12 2 2 2 4 2" xfId="29452"/>
    <cellStyle name="40% - Accent3 12 2 2 2 4 2 2" xfId="29453"/>
    <cellStyle name="40% - Accent3 12 2 2 2 4 3" xfId="29454"/>
    <cellStyle name="40% - Accent3 12 2 2 2 5" xfId="29455"/>
    <cellStyle name="40% - Accent3 12 2 2 2 5 2" xfId="29456"/>
    <cellStyle name="40% - Accent3 12 2 2 2 6" xfId="29457"/>
    <cellStyle name="40% - Accent3 12 2 2 3" xfId="29458"/>
    <cellStyle name="40% - Accent3 12 2 2 3 2" xfId="29459"/>
    <cellStyle name="40% - Accent3 12 2 2 3 2 2" xfId="29460"/>
    <cellStyle name="40% - Accent3 12 2 2 3 2 2 2" xfId="29461"/>
    <cellStyle name="40% - Accent3 12 2 2 3 2 3" xfId="29462"/>
    <cellStyle name="40% - Accent3 12 2 2 3 3" xfId="29463"/>
    <cellStyle name="40% - Accent3 12 2 2 3 3 2" xfId="29464"/>
    <cellStyle name="40% - Accent3 12 2 2 3 3 2 2" xfId="29465"/>
    <cellStyle name="40% - Accent3 12 2 2 3 3 3" xfId="29466"/>
    <cellStyle name="40% - Accent3 12 2 2 3 4" xfId="29467"/>
    <cellStyle name="40% - Accent3 12 2 2 3 4 2" xfId="29468"/>
    <cellStyle name="40% - Accent3 12 2 2 3 5" xfId="29469"/>
    <cellStyle name="40% - Accent3 12 2 2 4" xfId="29470"/>
    <cellStyle name="40% - Accent3 12 2 2 4 2" xfId="29471"/>
    <cellStyle name="40% - Accent3 12 2 2 4 2 2" xfId="29472"/>
    <cellStyle name="40% - Accent3 12 2 2 4 3" xfId="29473"/>
    <cellStyle name="40% - Accent3 12 2 2 5" xfId="29474"/>
    <cellStyle name="40% - Accent3 12 2 2 5 2" xfId="29475"/>
    <cellStyle name="40% - Accent3 12 2 2 5 2 2" xfId="29476"/>
    <cellStyle name="40% - Accent3 12 2 2 5 3" xfId="29477"/>
    <cellStyle name="40% - Accent3 12 2 2 6" xfId="29478"/>
    <cellStyle name="40% - Accent3 12 2 2 6 2" xfId="29479"/>
    <cellStyle name="40% - Accent3 12 2 2 6 2 2" xfId="29480"/>
    <cellStyle name="40% - Accent3 12 2 2 6 3" xfId="29481"/>
    <cellStyle name="40% - Accent3 12 2 2 7" xfId="29482"/>
    <cellStyle name="40% - Accent3 12 2 2 7 2" xfId="29483"/>
    <cellStyle name="40% - Accent3 12 2 2 8" xfId="29484"/>
    <cellStyle name="40% - Accent3 12 2 3" xfId="29485"/>
    <cellStyle name="40% - Accent3 12 2 3 2" xfId="29486"/>
    <cellStyle name="40% - Accent3 12 2 3 2 2" xfId="29487"/>
    <cellStyle name="40% - Accent3 12 2 3 2 2 2" xfId="29488"/>
    <cellStyle name="40% - Accent3 12 2 3 2 2 2 2" xfId="29489"/>
    <cellStyle name="40% - Accent3 12 2 3 2 2 3" xfId="29490"/>
    <cellStyle name="40% - Accent3 12 2 3 2 3" xfId="29491"/>
    <cellStyle name="40% - Accent3 12 2 3 2 3 2" xfId="29492"/>
    <cellStyle name="40% - Accent3 12 2 3 2 3 2 2" xfId="29493"/>
    <cellStyle name="40% - Accent3 12 2 3 2 3 3" xfId="29494"/>
    <cellStyle name="40% - Accent3 12 2 3 2 4" xfId="29495"/>
    <cellStyle name="40% - Accent3 12 2 3 2 4 2" xfId="29496"/>
    <cellStyle name="40% - Accent3 12 2 3 2 5" xfId="29497"/>
    <cellStyle name="40% - Accent3 12 2 3 3" xfId="29498"/>
    <cellStyle name="40% - Accent3 12 2 3 3 2" xfId="29499"/>
    <cellStyle name="40% - Accent3 12 2 3 3 2 2" xfId="29500"/>
    <cellStyle name="40% - Accent3 12 2 3 3 3" xfId="29501"/>
    <cellStyle name="40% - Accent3 12 2 3 4" xfId="29502"/>
    <cellStyle name="40% - Accent3 12 2 3 4 2" xfId="29503"/>
    <cellStyle name="40% - Accent3 12 2 3 4 2 2" xfId="29504"/>
    <cellStyle name="40% - Accent3 12 2 3 4 3" xfId="29505"/>
    <cellStyle name="40% - Accent3 12 2 3 5" xfId="29506"/>
    <cellStyle name="40% - Accent3 12 2 3 5 2" xfId="29507"/>
    <cellStyle name="40% - Accent3 12 2 3 6" xfId="29508"/>
    <cellStyle name="40% - Accent3 12 2 4" xfId="29509"/>
    <cellStyle name="40% - Accent3 12 2 4 2" xfId="29510"/>
    <cellStyle name="40% - Accent3 12 2 4 2 2" xfId="29511"/>
    <cellStyle name="40% - Accent3 12 2 4 2 2 2" xfId="29512"/>
    <cellStyle name="40% - Accent3 12 2 4 2 3" xfId="29513"/>
    <cellStyle name="40% - Accent3 12 2 4 3" xfId="29514"/>
    <cellStyle name="40% - Accent3 12 2 4 3 2" xfId="29515"/>
    <cellStyle name="40% - Accent3 12 2 4 3 2 2" xfId="29516"/>
    <cellStyle name="40% - Accent3 12 2 4 3 3" xfId="29517"/>
    <cellStyle name="40% - Accent3 12 2 4 4" xfId="29518"/>
    <cellStyle name="40% - Accent3 12 2 4 4 2" xfId="29519"/>
    <cellStyle name="40% - Accent3 12 2 4 5" xfId="29520"/>
    <cellStyle name="40% - Accent3 12 2 5" xfId="29521"/>
    <cellStyle name="40% - Accent3 12 2 5 2" xfId="29522"/>
    <cellStyle name="40% - Accent3 12 2 5 2 2" xfId="29523"/>
    <cellStyle name="40% - Accent3 12 2 5 3" xfId="29524"/>
    <cellStyle name="40% - Accent3 12 2 6" xfId="29525"/>
    <cellStyle name="40% - Accent3 12 2 6 2" xfId="29526"/>
    <cellStyle name="40% - Accent3 12 2 6 2 2" xfId="29527"/>
    <cellStyle name="40% - Accent3 12 2 6 3" xfId="29528"/>
    <cellStyle name="40% - Accent3 12 2 7" xfId="29529"/>
    <cellStyle name="40% - Accent3 12 2 7 2" xfId="29530"/>
    <cellStyle name="40% - Accent3 12 2 7 2 2" xfId="29531"/>
    <cellStyle name="40% - Accent3 12 2 7 3" xfId="29532"/>
    <cellStyle name="40% - Accent3 12 2 8" xfId="29533"/>
    <cellStyle name="40% - Accent3 12 2 8 2" xfId="29534"/>
    <cellStyle name="40% - Accent3 12 2 9" xfId="29535"/>
    <cellStyle name="40% - Accent3 12 3" xfId="29536"/>
    <cellStyle name="40% - Accent3 12 3 2" xfId="29537"/>
    <cellStyle name="40% - Accent3 12 3 2 2" xfId="29538"/>
    <cellStyle name="40% - Accent3 12 3 2 2 2" xfId="29539"/>
    <cellStyle name="40% - Accent3 12 3 2 2 2 2" xfId="29540"/>
    <cellStyle name="40% - Accent3 12 3 2 2 2 2 2" xfId="29541"/>
    <cellStyle name="40% - Accent3 12 3 2 2 2 3" xfId="29542"/>
    <cellStyle name="40% - Accent3 12 3 2 2 3" xfId="29543"/>
    <cellStyle name="40% - Accent3 12 3 2 2 3 2" xfId="29544"/>
    <cellStyle name="40% - Accent3 12 3 2 2 3 2 2" xfId="29545"/>
    <cellStyle name="40% - Accent3 12 3 2 2 3 3" xfId="29546"/>
    <cellStyle name="40% - Accent3 12 3 2 2 4" xfId="29547"/>
    <cellStyle name="40% - Accent3 12 3 2 2 4 2" xfId="29548"/>
    <cellStyle name="40% - Accent3 12 3 2 2 5" xfId="29549"/>
    <cellStyle name="40% - Accent3 12 3 2 3" xfId="29550"/>
    <cellStyle name="40% - Accent3 12 3 2 3 2" xfId="29551"/>
    <cellStyle name="40% - Accent3 12 3 2 3 2 2" xfId="29552"/>
    <cellStyle name="40% - Accent3 12 3 2 3 3" xfId="29553"/>
    <cellStyle name="40% - Accent3 12 3 2 4" xfId="29554"/>
    <cellStyle name="40% - Accent3 12 3 2 4 2" xfId="29555"/>
    <cellStyle name="40% - Accent3 12 3 2 4 2 2" xfId="29556"/>
    <cellStyle name="40% - Accent3 12 3 2 4 3" xfId="29557"/>
    <cellStyle name="40% - Accent3 12 3 2 5" xfId="29558"/>
    <cellStyle name="40% - Accent3 12 3 2 5 2" xfId="29559"/>
    <cellStyle name="40% - Accent3 12 3 2 6" xfId="29560"/>
    <cellStyle name="40% - Accent3 12 3 3" xfId="29561"/>
    <cellStyle name="40% - Accent3 12 3 3 2" xfId="29562"/>
    <cellStyle name="40% - Accent3 12 3 3 2 2" xfId="29563"/>
    <cellStyle name="40% - Accent3 12 3 3 2 2 2" xfId="29564"/>
    <cellStyle name="40% - Accent3 12 3 3 2 3" xfId="29565"/>
    <cellStyle name="40% - Accent3 12 3 3 3" xfId="29566"/>
    <cellStyle name="40% - Accent3 12 3 3 3 2" xfId="29567"/>
    <cellStyle name="40% - Accent3 12 3 3 3 2 2" xfId="29568"/>
    <cellStyle name="40% - Accent3 12 3 3 3 3" xfId="29569"/>
    <cellStyle name="40% - Accent3 12 3 3 4" xfId="29570"/>
    <cellStyle name="40% - Accent3 12 3 3 4 2" xfId="29571"/>
    <cellStyle name="40% - Accent3 12 3 3 5" xfId="29572"/>
    <cellStyle name="40% - Accent3 12 3 4" xfId="29573"/>
    <cellStyle name="40% - Accent3 12 3 4 2" xfId="29574"/>
    <cellStyle name="40% - Accent3 12 3 4 2 2" xfId="29575"/>
    <cellStyle name="40% - Accent3 12 3 4 3" xfId="29576"/>
    <cellStyle name="40% - Accent3 12 3 5" xfId="29577"/>
    <cellStyle name="40% - Accent3 12 3 5 2" xfId="29578"/>
    <cellStyle name="40% - Accent3 12 3 5 2 2" xfId="29579"/>
    <cellStyle name="40% - Accent3 12 3 5 3" xfId="29580"/>
    <cellStyle name="40% - Accent3 12 3 6" xfId="29581"/>
    <cellStyle name="40% - Accent3 12 3 6 2" xfId="29582"/>
    <cellStyle name="40% - Accent3 12 3 6 2 2" xfId="29583"/>
    <cellStyle name="40% - Accent3 12 3 6 3" xfId="29584"/>
    <cellStyle name="40% - Accent3 12 3 7" xfId="29585"/>
    <cellStyle name="40% - Accent3 12 3 7 2" xfId="29586"/>
    <cellStyle name="40% - Accent3 12 3 8" xfId="29587"/>
    <cellStyle name="40% - Accent3 12 4" xfId="29588"/>
    <cellStyle name="40% - Accent3 12 4 2" xfId="29589"/>
    <cellStyle name="40% - Accent3 12 4 2 2" xfId="29590"/>
    <cellStyle name="40% - Accent3 12 4 2 2 2" xfId="29591"/>
    <cellStyle name="40% - Accent3 12 4 2 2 2 2" xfId="29592"/>
    <cellStyle name="40% - Accent3 12 4 2 2 3" xfId="29593"/>
    <cellStyle name="40% - Accent3 12 4 2 3" xfId="29594"/>
    <cellStyle name="40% - Accent3 12 4 2 3 2" xfId="29595"/>
    <cellStyle name="40% - Accent3 12 4 2 3 2 2" xfId="29596"/>
    <cellStyle name="40% - Accent3 12 4 2 3 3" xfId="29597"/>
    <cellStyle name="40% - Accent3 12 4 2 4" xfId="29598"/>
    <cellStyle name="40% - Accent3 12 4 2 4 2" xfId="29599"/>
    <cellStyle name="40% - Accent3 12 4 2 5" xfId="29600"/>
    <cellStyle name="40% - Accent3 12 4 3" xfId="29601"/>
    <cellStyle name="40% - Accent3 12 4 3 2" xfId="29602"/>
    <cellStyle name="40% - Accent3 12 4 3 2 2" xfId="29603"/>
    <cellStyle name="40% - Accent3 12 4 3 3" xfId="29604"/>
    <cellStyle name="40% - Accent3 12 4 4" xfId="29605"/>
    <cellStyle name="40% - Accent3 12 4 4 2" xfId="29606"/>
    <cellStyle name="40% - Accent3 12 4 4 2 2" xfId="29607"/>
    <cellStyle name="40% - Accent3 12 4 4 3" xfId="29608"/>
    <cellStyle name="40% - Accent3 12 4 5" xfId="29609"/>
    <cellStyle name="40% - Accent3 12 4 5 2" xfId="29610"/>
    <cellStyle name="40% - Accent3 12 4 6" xfId="29611"/>
    <cellStyle name="40% - Accent3 12 5" xfId="29612"/>
    <cellStyle name="40% - Accent3 12 5 2" xfId="29613"/>
    <cellStyle name="40% - Accent3 12 5 2 2" xfId="29614"/>
    <cellStyle name="40% - Accent3 12 5 2 2 2" xfId="29615"/>
    <cellStyle name="40% - Accent3 12 5 2 3" xfId="29616"/>
    <cellStyle name="40% - Accent3 12 5 3" xfId="29617"/>
    <cellStyle name="40% - Accent3 12 5 3 2" xfId="29618"/>
    <cellStyle name="40% - Accent3 12 5 3 2 2" xfId="29619"/>
    <cellStyle name="40% - Accent3 12 5 3 3" xfId="29620"/>
    <cellStyle name="40% - Accent3 12 5 4" xfId="29621"/>
    <cellStyle name="40% - Accent3 12 5 4 2" xfId="29622"/>
    <cellStyle name="40% - Accent3 12 5 5" xfId="29623"/>
    <cellStyle name="40% - Accent3 12 6" xfId="29624"/>
    <cellStyle name="40% - Accent3 12 6 2" xfId="29625"/>
    <cellStyle name="40% - Accent3 12 6 2 2" xfId="29626"/>
    <cellStyle name="40% - Accent3 12 6 3" xfId="29627"/>
    <cellStyle name="40% - Accent3 12 7" xfId="29628"/>
    <cellStyle name="40% - Accent3 12 7 2" xfId="29629"/>
    <cellStyle name="40% - Accent3 12 7 2 2" xfId="29630"/>
    <cellStyle name="40% - Accent3 12 7 3" xfId="29631"/>
    <cellStyle name="40% - Accent3 12 8" xfId="29632"/>
    <cellStyle name="40% - Accent3 12 8 2" xfId="29633"/>
    <cellStyle name="40% - Accent3 12 8 2 2" xfId="29634"/>
    <cellStyle name="40% - Accent3 12 8 3" xfId="29635"/>
    <cellStyle name="40% - Accent3 12 9" xfId="29636"/>
    <cellStyle name="40% - Accent3 12 9 2" xfId="29637"/>
    <cellStyle name="40% - Accent3 120" xfId="29638"/>
    <cellStyle name="40% - Accent3 121" xfId="29639"/>
    <cellStyle name="40% - Accent3 122" xfId="29640"/>
    <cellStyle name="40% - Accent3 123" xfId="29641"/>
    <cellStyle name="40% - Accent3 124" xfId="29642"/>
    <cellStyle name="40% - Accent3 125" xfId="29643"/>
    <cellStyle name="40% - Accent3 126" xfId="29644"/>
    <cellStyle name="40% - Accent3 127" xfId="29645"/>
    <cellStyle name="40% - Accent3 128" xfId="29646"/>
    <cellStyle name="40% - Accent3 129" xfId="29647"/>
    <cellStyle name="40% - Accent3 13" xfId="29648"/>
    <cellStyle name="40% - Accent3 13 10" xfId="29649"/>
    <cellStyle name="40% - Accent3 13 2" xfId="29650"/>
    <cellStyle name="40% - Accent3 13 2 2" xfId="29651"/>
    <cellStyle name="40% - Accent3 13 2 2 2" xfId="29652"/>
    <cellStyle name="40% - Accent3 13 2 2 2 2" xfId="29653"/>
    <cellStyle name="40% - Accent3 13 2 2 2 2 2" xfId="29654"/>
    <cellStyle name="40% - Accent3 13 2 2 2 2 2 2" xfId="29655"/>
    <cellStyle name="40% - Accent3 13 2 2 2 2 2 2 2" xfId="29656"/>
    <cellStyle name="40% - Accent3 13 2 2 2 2 2 3" xfId="29657"/>
    <cellStyle name="40% - Accent3 13 2 2 2 2 3" xfId="29658"/>
    <cellStyle name="40% - Accent3 13 2 2 2 2 3 2" xfId="29659"/>
    <cellStyle name="40% - Accent3 13 2 2 2 2 3 2 2" xfId="29660"/>
    <cellStyle name="40% - Accent3 13 2 2 2 2 3 3" xfId="29661"/>
    <cellStyle name="40% - Accent3 13 2 2 2 2 4" xfId="29662"/>
    <cellStyle name="40% - Accent3 13 2 2 2 2 4 2" xfId="29663"/>
    <cellStyle name="40% - Accent3 13 2 2 2 2 5" xfId="29664"/>
    <cellStyle name="40% - Accent3 13 2 2 2 3" xfId="29665"/>
    <cellStyle name="40% - Accent3 13 2 2 2 3 2" xfId="29666"/>
    <cellStyle name="40% - Accent3 13 2 2 2 3 2 2" xfId="29667"/>
    <cellStyle name="40% - Accent3 13 2 2 2 3 3" xfId="29668"/>
    <cellStyle name="40% - Accent3 13 2 2 2 4" xfId="29669"/>
    <cellStyle name="40% - Accent3 13 2 2 2 4 2" xfId="29670"/>
    <cellStyle name="40% - Accent3 13 2 2 2 4 2 2" xfId="29671"/>
    <cellStyle name="40% - Accent3 13 2 2 2 4 3" xfId="29672"/>
    <cellStyle name="40% - Accent3 13 2 2 2 5" xfId="29673"/>
    <cellStyle name="40% - Accent3 13 2 2 2 5 2" xfId="29674"/>
    <cellStyle name="40% - Accent3 13 2 2 2 6" xfId="29675"/>
    <cellStyle name="40% - Accent3 13 2 2 3" xfId="29676"/>
    <cellStyle name="40% - Accent3 13 2 2 3 2" xfId="29677"/>
    <cellStyle name="40% - Accent3 13 2 2 3 2 2" xfId="29678"/>
    <cellStyle name="40% - Accent3 13 2 2 3 2 2 2" xfId="29679"/>
    <cellStyle name="40% - Accent3 13 2 2 3 2 3" xfId="29680"/>
    <cellStyle name="40% - Accent3 13 2 2 3 3" xfId="29681"/>
    <cellStyle name="40% - Accent3 13 2 2 3 3 2" xfId="29682"/>
    <cellStyle name="40% - Accent3 13 2 2 3 3 2 2" xfId="29683"/>
    <cellStyle name="40% - Accent3 13 2 2 3 3 3" xfId="29684"/>
    <cellStyle name="40% - Accent3 13 2 2 3 4" xfId="29685"/>
    <cellStyle name="40% - Accent3 13 2 2 3 4 2" xfId="29686"/>
    <cellStyle name="40% - Accent3 13 2 2 3 5" xfId="29687"/>
    <cellStyle name="40% - Accent3 13 2 2 4" xfId="29688"/>
    <cellStyle name="40% - Accent3 13 2 2 4 2" xfId="29689"/>
    <cellStyle name="40% - Accent3 13 2 2 4 2 2" xfId="29690"/>
    <cellStyle name="40% - Accent3 13 2 2 4 3" xfId="29691"/>
    <cellStyle name="40% - Accent3 13 2 2 5" xfId="29692"/>
    <cellStyle name="40% - Accent3 13 2 2 5 2" xfId="29693"/>
    <cellStyle name="40% - Accent3 13 2 2 5 2 2" xfId="29694"/>
    <cellStyle name="40% - Accent3 13 2 2 5 3" xfId="29695"/>
    <cellStyle name="40% - Accent3 13 2 2 6" xfId="29696"/>
    <cellStyle name="40% - Accent3 13 2 2 6 2" xfId="29697"/>
    <cellStyle name="40% - Accent3 13 2 2 6 2 2" xfId="29698"/>
    <cellStyle name="40% - Accent3 13 2 2 6 3" xfId="29699"/>
    <cellStyle name="40% - Accent3 13 2 2 7" xfId="29700"/>
    <cellStyle name="40% - Accent3 13 2 2 7 2" xfId="29701"/>
    <cellStyle name="40% - Accent3 13 2 2 8" xfId="29702"/>
    <cellStyle name="40% - Accent3 13 2 3" xfId="29703"/>
    <cellStyle name="40% - Accent3 13 2 3 2" xfId="29704"/>
    <cellStyle name="40% - Accent3 13 2 3 2 2" xfId="29705"/>
    <cellStyle name="40% - Accent3 13 2 3 2 2 2" xfId="29706"/>
    <cellStyle name="40% - Accent3 13 2 3 2 2 2 2" xfId="29707"/>
    <cellStyle name="40% - Accent3 13 2 3 2 2 3" xfId="29708"/>
    <cellStyle name="40% - Accent3 13 2 3 2 3" xfId="29709"/>
    <cellStyle name="40% - Accent3 13 2 3 2 3 2" xfId="29710"/>
    <cellStyle name="40% - Accent3 13 2 3 2 3 2 2" xfId="29711"/>
    <cellStyle name="40% - Accent3 13 2 3 2 3 3" xfId="29712"/>
    <cellStyle name="40% - Accent3 13 2 3 2 4" xfId="29713"/>
    <cellStyle name="40% - Accent3 13 2 3 2 4 2" xfId="29714"/>
    <cellStyle name="40% - Accent3 13 2 3 2 5" xfId="29715"/>
    <cellStyle name="40% - Accent3 13 2 3 3" xfId="29716"/>
    <cellStyle name="40% - Accent3 13 2 3 3 2" xfId="29717"/>
    <cellStyle name="40% - Accent3 13 2 3 3 2 2" xfId="29718"/>
    <cellStyle name="40% - Accent3 13 2 3 3 3" xfId="29719"/>
    <cellStyle name="40% - Accent3 13 2 3 4" xfId="29720"/>
    <cellStyle name="40% - Accent3 13 2 3 4 2" xfId="29721"/>
    <cellStyle name="40% - Accent3 13 2 3 4 2 2" xfId="29722"/>
    <cellStyle name="40% - Accent3 13 2 3 4 3" xfId="29723"/>
    <cellStyle name="40% - Accent3 13 2 3 5" xfId="29724"/>
    <cellStyle name="40% - Accent3 13 2 3 5 2" xfId="29725"/>
    <cellStyle name="40% - Accent3 13 2 3 6" xfId="29726"/>
    <cellStyle name="40% - Accent3 13 2 4" xfId="29727"/>
    <cellStyle name="40% - Accent3 13 2 4 2" xfId="29728"/>
    <cellStyle name="40% - Accent3 13 2 4 2 2" xfId="29729"/>
    <cellStyle name="40% - Accent3 13 2 4 2 2 2" xfId="29730"/>
    <cellStyle name="40% - Accent3 13 2 4 2 3" xfId="29731"/>
    <cellStyle name="40% - Accent3 13 2 4 3" xfId="29732"/>
    <cellStyle name="40% - Accent3 13 2 4 3 2" xfId="29733"/>
    <cellStyle name="40% - Accent3 13 2 4 3 2 2" xfId="29734"/>
    <cellStyle name="40% - Accent3 13 2 4 3 3" xfId="29735"/>
    <cellStyle name="40% - Accent3 13 2 4 4" xfId="29736"/>
    <cellStyle name="40% - Accent3 13 2 4 4 2" xfId="29737"/>
    <cellStyle name="40% - Accent3 13 2 4 5" xfId="29738"/>
    <cellStyle name="40% - Accent3 13 2 5" xfId="29739"/>
    <cellStyle name="40% - Accent3 13 2 5 2" xfId="29740"/>
    <cellStyle name="40% - Accent3 13 2 5 2 2" xfId="29741"/>
    <cellStyle name="40% - Accent3 13 2 5 3" xfId="29742"/>
    <cellStyle name="40% - Accent3 13 2 6" xfId="29743"/>
    <cellStyle name="40% - Accent3 13 2 6 2" xfId="29744"/>
    <cellStyle name="40% - Accent3 13 2 6 2 2" xfId="29745"/>
    <cellStyle name="40% - Accent3 13 2 6 3" xfId="29746"/>
    <cellStyle name="40% - Accent3 13 2 7" xfId="29747"/>
    <cellStyle name="40% - Accent3 13 2 7 2" xfId="29748"/>
    <cellStyle name="40% - Accent3 13 2 7 2 2" xfId="29749"/>
    <cellStyle name="40% - Accent3 13 2 7 3" xfId="29750"/>
    <cellStyle name="40% - Accent3 13 2 8" xfId="29751"/>
    <cellStyle name="40% - Accent3 13 2 8 2" xfId="29752"/>
    <cellStyle name="40% - Accent3 13 2 9" xfId="29753"/>
    <cellStyle name="40% - Accent3 13 3" xfId="29754"/>
    <cellStyle name="40% - Accent3 13 3 2" xfId="29755"/>
    <cellStyle name="40% - Accent3 13 3 2 2" xfId="29756"/>
    <cellStyle name="40% - Accent3 13 3 2 2 2" xfId="29757"/>
    <cellStyle name="40% - Accent3 13 3 2 2 2 2" xfId="29758"/>
    <cellStyle name="40% - Accent3 13 3 2 2 2 2 2" xfId="29759"/>
    <cellStyle name="40% - Accent3 13 3 2 2 2 3" xfId="29760"/>
    <cellStyle name="40% - Accent3 13 3 2 2 3" xfId="29761"/>
    <cellStyle name="40% - Accent3 13 3 2 2 3 2" xfId="29762"/>
    <cellStyle name="40% - Accent3 13 3 2 2 3 2 2" xfId="29763"/>
    <cellStyle name="40% - Accent3 13 3 2 2 3 3" xfId="29764"/>
    <cellStyle name="40% - Accent3 13 3 2 2 4" xfId="29765"/>
    <cellStyle name="40% - Accent3 13 3 2 2 4 2" xfId="29766"/>
    <cellStyle name="40% - Accent3 13 3 2 2 5" xfId="29767"/>
    <cellStyle name="40% - Accent3 13 3 2 3" xfId="29768"/>
    <cellStyle name="40% - Accent3 13 3 2 3 2" xfId="29769"/>
    <cellStyle name="40% - Accent3 13 3 2 3 2 2" xfId="29770"/>
    <cellStyle name="40% - Accent3 13 3 2 3 3" xfId="29771"/>
    <cellStyle name="40% - Accent3 13 3 2 4" xfId="29772"/>
    <cellStyle name="40% - Accent3 13 3 2 4 2" xfId="29773"/>
    <cellStyle name="40% - Accent3 13 3 2 4 2 2" xfId="29774"/>
    <cellStyle name="40% - Accent3 13 3 2 4 3" xfId="29775"/>
    <cellStyle name="40% - Accent3 13 3 2 5" xfId="29776"/>
    <cellStyle name="40% - Accent3 13 3 2 5 2" xfId="29777"/>
    <cellStyle name="40% - Accent3 13 3 2 6" xfId="29778"/>
    <cellStyle name="40% - Accent3 13 3 3" xfId="29779"/>
    <cellStyle name="40% - Accent3 13 3 3 2" xfId="29780"/>
    <cellStyle name="40% - Accent3 13 3 3 2 2" xfId="29781"/>
    <cellStyle name="40% - Accent3 13 3 3 2 2 2" xfId="29782"/>
    <cellStyle name="40% - Accent3 13 3 3 2 3" xfId="29783"/>
    <cellStyle name="40% - Accent3 13 3 3 3" xfId="29784"/>
    <cellStyle name="40% - Accent3 13 3 3 3 2" xfId="29785"/>
    <cellStyle name="40% - Accent3 13 3 3 3 2 2" xfId="29786"/>
    <cellStyle name="40% - Accent3 13 3 3 3 3" xfId="29787"/>
    <cellStyle name="40% - Accent3 13 3 3 4" xfId="29788"/>
    <cellStyle name="40% - Accent3 13 3 3 4 2" xfId="29789"/>
    <cellStyle name="40% - Accent3 13 3 3 5" xfId="29790"/>
    <cellStyle name="40% - Accent3 13 3 4" xfId="29791"/>
    <cellStyle name="40% - Accent3 13 3 4 2" xfId="29792"/>
    <cellStyle name="40% - Accent3 13 3 4 2 2" xfId="29793"/>
    <cellStyle name="40% - Accent3 13 3 4 3" xfId="29794"/>
    <cellStyle name="40% - Accent3 13 3 5" xfId="29795"/>
    <cellStyle name="40% - Accent3 13 3 5 2" xfId="29796"/>
    <cellStyle name="40% - Accent3 13 3 5 2 2" xfId="29797"/>
    <cellStyle name="40% - Accent3 13 3 5 3" xfId="29798"/>
    <cellStyle name="40% - Accent3 13 3 6" xfId="29799"/>
    <cellStyle name="40% - Accent3 13 3 6 2" xfId="29800"/>
    <cellStyle name="40% - Accent3 13 3 6 2 2" xfId="29801"/>
    <cellStyle name="40% - Accent3 13 3 6 3" xfId="29802"/>
    <cellStyle name="40% - Accent3 13 3 7" xfId="29803"/>
    <cellStyle name="40% - Accent3 13 3 7 2" xfId="29804"/>
    <cellStyle name="40% - Accent3 13 3 8" xfId="29805"/>
    <cellStyle name="40% - Accent3 13 4" xfId="29806"/>
    <cellStyle name="40% - Accent3 13 4 2" xfId="29807"/>
    <cellStyle name="40% - Accent3 13 4 2 2" xfId="29808"/>
    <cellStyle name="40% - Accent3 13 4 2 2 2" xfId="29809"/>
    <cellStyle name="40% - Accent3 13 4 2 2 2 2" xfId="29810"/>
    <cellStyle name="40% - Accent3 13 4 2 2 3" xfId="29811"/>
    <cellStyle name="40% - Accent3 13 4 2 3" xfId="29812"/>
    <cellStyle name="40% - Accent3 13 4 2 3 2" xfId="29813"/>
    <cellStyle name="40% - Accent3 13 4 2 3 2 2" xfId="29814"/>
    <cellStyle name="40% - Accent3 13 4 2 3 3" xfId="29815"/>
    <cellStyle name="40% - Accent3 13 4 2 4" xfId="29816"/>
    <cellStyle name="40% - Accent3 13 4 2 4 2" xfId="29817"/>
    <cellStyle name="40% - Accent3 13 4 2 5" xfId="29818"/>
    <cellStyle name="40% - Accent3 13 4 3" xfId="29819"/>
    <cellStyle name="40% - Accent3 13 4 3 2" xfId="29820"/>
    <cellStyle name="40% - Accent3 13 4 3 2 2" xfId="29821"/>
    <cellStyle name="40% - Accent3 13 4 3 3" xfId="29822"/>
    <cellStyle name="40% - Accent3 13 4 4" xfId="29823"/>
    <cellStyle name="40% - Accent3 13 4 4 2" xfId="29824"/>
    <cellStyle name="40% - Accent3 13 4 4 2 2" xfId="29825"/>
    <cellStyle name="40% - Accent3 13 4 4 3" xfId="29826"/>
    <cellStyle name="40% - Accent3 13 4 5" xfId="29827"/>
    <cellStyle name="40% - Accent3 13 4 5 2" xfId="29828"/>
    <cellStyle name="40% - Accent3 13 4 6" xfId="29829"/>
    <cellStyle name="40% - Accent3 13 5" xfId="29830"/>
    <cellStyle name="40% - Accent3 13 5 2" xfId="29831"/>
    <cellStyle name="40% - Accent3 13 5 2 2" xfId="29832"/>
    <cellStyle name="40% - Accent3 13 5 2 2 2" xfId="29833"/>
    <cellStyle name="40% - Accent3 13 5 2 3" xfId="29834"/>
    <cellStyle name="40% - Accent3 13 5 3" xfId="29835"/>
    <cellStyle name="40% - Accent3 13 5 3 2" xfId="29836"/>
    <cellStyle name="40% - Accent3 13 5 3 2 2" xfId="29837"/>
    <cellStyle name="40% - Accent3 13 5 3 3" xfId="29838"/>
    <cellStyle name="40% - Accent3 13 5 4" xfId="29839"/>
    <cellStyle name="40% - Accent3 13 5 4 2" xfId="29840"/>
    <cellStyle name="40% - Accent3 13 5 5" xfId="29841"/>
    <cellStyle name="40% - Accent3 13 6" xfId="29842"/>
    <cellStyle name="40% - Accent3 13 6 2" xfId="29843"/>
    <cellStyle name="40% - Accent3 13 6 2 2" xfId="29844"/>
    <cellStyle name="40% - Accent3 13 6 3" xfId="29845"/>
    <cellStyle name="40% - Accent3 13 7" xfId="29846"/>
    <cellStyle name="40% - Accent3 13 7 2" xfId="29847"/>
    <cellStyle name="40% - Accent3 13 7 2 2" xfId="29848"/>
    <cellStyle name="40% - Accent3 13 7 3" xfId="29849"/>
    <cellStyle name="40% - Accent3 13 8" xfId="29850"/>
    <cellStyle name="40% - Accent3 13 8 2" xfId="29851"/>
    <cellStyle name="40% - Accent3 13 8 2 2" xfId="29852"/>
    <cellStyle name="40% - Accent3 13 8 3" xfId="29853"/>
    <cellStyle name="40% - Accent3 13 9" xfId="29854"/>
    <cellStyle name="40% - Accent3 13 9 2" xfId="29855"/>
    <cellStyle name="40% - Accent3 130" xfId="29856"/>
    <cellStyle name="40% - Accent3 131" xfId="29857"/>
    <cellStyle name="40% - Accent3 132" xfId="29858"/>
    <cellStyle name="40% - Accent3 133" xfId="29859"/>
    <cellStyle name="40% - Accent3 134" xfId="29860"/>
    <cellStyle name="40% - Accent3 135" xfId="29861"/>
    <cellStyle name="40% - Accent3 136" xfId="29862"/>
    <cellStyle name="40% - Accent3 137" xfId="29863"/>
    <cellStyle name="40% - Accent3 138" xfId="29864"/>
    <cellStyle name="40% - Accent3 139" xfId="29865"/>
    <cellStyle name="40% - Accent3 14" xfId="29866"/>
    <cellStyle name="40% - Accent3 14 2" xfId="29867"/>
    <cellStyle name="40% - Accent3 14 2 2" xfId="29868"/>
    <cellStyle name="40% - Accent3 14 2 2 2" xfId="29869"/>
    <cellStyle name="40% - Accent3 14 2 2 2 2" xfId="29870"/>
    <cellStyle name="40% - Accent3 14 2 2 2 2 2" xfId="29871"/>
    <cellStyle name="40% - Accent3 14 2 2 2 2 2 2" xfId="29872"/>
    <cellStyle name="40% - Accent3 14 2 2 2 2 3" xfId="29873"/>
    <cellStyle name="40% - Accent3 14 2 2 2 3" xfId="29874"/>
    <cellStyle name="40% - Accent3 14 2 2 2 3 2" xfId="29875"/>
    <cellStyle name="40% - Accent3 14 2 2 2 3 2 2" xfId="29876"/>
    <cellStyle name="40% - Accent3 14 2 2 2 3 3" xfId="29877"/>
    <cellStyle name="40% - Accent3 14 2 2 2 4" xfId="29878"/>
    <cellStyle name="40% - Accent3 14 2 2 2 4 2" xfId="29879"/>
    <cellStyle name="40% - Accent3 14 2 2 2 5" xfId="29880"/>
    <cellStyle name="40% - Accent3 14 2 2 3" xfId="29881"/>
    <cellStyle name="40% - Accent3 14 2 2 3 2" xfId="29882"/>
    <cellStyle name="40% - Accent3 14 2 2 3 2 2" xfId="29883"/>
    <cellStyle name="40% - Accent3 14 2 2 3 3" xfId="29884"/>
    <cellStyle name="40% - Accent3 14 2 2 4" xfId="29885"/>
    <cellStyle name="40% - Accent3 14 2 2 4 2" xfId="29886"/>
    <cellStyle name="40% - Accent3 14 2 2 4 2 2" xfId="29887"/>
    <cellStyle name="40% - Accent3 14 2 2 4 3" xfId="29888"/>
    <cellStyle name="40% - Accent3 14 2 2 5" xfId="29889"/>
    <cellStyle name="40% - Accent3 14 2 2 5 2" xfId="29890"/>
    <cellStyle name="40% - Accent3 14 2 2 6" xfId="29891"/>
    <cellStyle name="40% - Accent3 14 2 3" xfId="29892"/>
    <cellStyle name="40% - Accent3 14 2 3 2" xfId="29893"/>
    <cellStyle name="40% - Accent3 14 2 3 2 2" xfId="29894"/>
    <cellStyle name="40% - Accent3 14 2 3 2 2 2" xfId="29895"/>
    <cellStyle name="40% - Accent3 14 2 3 2 3" xfId="29896"/>
    <cellStyle name="40% - Accent3 14 2 3 3" xfId="29897"/>
    <cellStyle name="40% - Accent3 14 2 3 3 2" xfId="29898"/>
    <cellStyle name="40% - Accent3 14 2 3 3 2 2" xfId="29899"/>
    <cellStyle name="40% - Accent3 14 2 3 3 3" xfId="29900"/>
    <cellStyle name="40% - Accent3 14 2 3 4" xfId="29901"/>
    <cellStyle name="40% - Accent3 14 2 3 4 2" xfId="29902"/>
    <cellStyle name="40% - Accent3 14 2 3 5" xfId="29903"/>
    <cellStyle name="40% - Accent3 14 2 4" xfId="29904"/>
    <cellStyle name="40% - Accent3 14 2 4 2" xfId="29905"/>
    <cellStyle name="40% - Accent3 14 2 4 2 2" xfId="29906"/>
    <cellStyle name="40% - Accent3 14 2 4 3" xfId="29907"/>
    <cellStyle name="40% - Accent3 14 2 5" xfId="29908"/>
    <cellStyle name="40% - Accent3 14 2 5 2" xfId="29909"/>
    <cellStyle name="40% - Accent3 14 2 5 2 2" xfId="29910"/>
    <cellStyle name="40% - Accent3 14 2 5 3" xfId="29911"/>
    <cellStyle name="40% - Accent3 14 2 6" xfId="29912"/>
    <cellStyle name="40% - Accent3 14 2 6 2" xfId="29913"/>
    <cellStyle name="40% - Accent3 14 2 6 2 2" xfId="29914"/>
    <cellStyle name="40% - Accent3 14 2 6 3" xfId="29915"/>
    <cellStyle name="40% - Accent3 14 2 7" xfId="29916"/>
    <cellStyle name="40% - Accent3 14 2 7 2" xfId="29917"/>
    <cellStyle name="40% - Accent3 14 2 8" xfId="29918"/>
    <cellStyle name="40% - Accent3 14 3" xfId="29919"/>
    <cellStyle name="40% - Accent3 14 3 2" xfId="29920"/>
    <cellStyle name="40% - Accent3 14 3 2 2" xfId="29921"/>
    <cellStyle name="40% - Accent3 14 3 2 2 2" xfId="29922"/>
    <cellStyle name="40% - Accent3 14 3 2 2 2 2" xfId="29923"/>
    <cellStyle name="40% - Accent3 14 3 2 2 3" xfId="29924"/>
    <cellStyle name="40% - Accent3 14 3 2 3" xfId="29925"/>
    <cellStyle name="40% - Accent3 14 3 2 3 2" xfId="29926"/>
    <cellStyle name="40% - Accent3 14 3 2 3 2 2" xfId="29927"/>
    <cellStyle name="40% - Accent3 14 3 2 3 3" xfId="29928"/>
    <cellStyle name="40% - Accent3 14 3 2 4" xfId="29929"/>
    <cellStyle name="40% - Accent3 14 3 2 4 2" xfId="29930"/>
    <cellStyle name="40% - Accent3 14 3 2 5" xfId="29931"/>
    <cellStyle name="40% - Accent3 14 3 3" xfId="29932"/>
    <cellStyle name="40% - Accent3 14 3 3 2" xfId="29933"/>
    <cellStyle name="40% - Accent3 14 3 3 2 2" xfId="29934"/>
    <cellStyle name="40% - Accent3 14 3 3 3" xfId="29935"/>
    <cellStyle name="40% - Accent3 14 3 4" xfId="29936"/>
    <cellStyle name="40% - Accent3 14 3 4 2" xfId="29937"/>
    <cellStyle name="40% - Accent3 14 3 4 2 2" xfId="29938"/>
    <cellStyle name="40% - Accent3 14 3 4 3" xfId="29939"/>
    <cellStyle name="40% - Accent3 14 3 5" xfId="29940"/>
    <cellStyle name="40% - Accent3 14 3 5 2" xfId="29941"/>
    <cellStyle name="40% - Accent3 14 3 6" xfId="29942"/>
    <cellStyle name="40% - Accent3 14 4" xfId="29943"/>
    <cellStyle name="40% - Accent3 14 4 2" xfId="29944"/>
    <cellStyle name="40% - Accent3 14 4 2 2" xfId="29945"/>
    <cellStyle name="40% - Accent3 14 4 2 2 2" xfId="29946"/>
    <cellStyle name="40% - Accent3 14 4 2 3" xfId="29947"/>
    <cellStyle name="40% - Accent3 14 4 3" xfId="29948"/>
    <cellStyle name="40% - Accent3 14 4 3 2" xfId="29949"/>
    <cellStyle name="40% - Accent3 14 4 3 2 2" xfId="29950"/>
    <cellStyle name="40% - Accent3 14 4 3 3" xfId="29951"/>
    <cellStyle name="40% - Accent3 14 4 4" xfId="29952"/>
    <cellStyle name="40% - Accent3 14 4 4 2" xfId="29953"/>
    <cellStyle name="40% - Accent3 14 4 5" xfId="29954"/>
    <cellStyle name="40% - Accent3 14 5" xfId="29955"/>
    <cellStyle name="40% - Accent3 14 5 2" xfId="29956"/>
    <cellStyle name="40% - Accent3 14 5 2 2" xfId="29957"/>
    <cellStyle name="40% - Accent3 14 5 3" xfId="29958"/>
    <cellStyle name="40% - Accent3 14 6" xfId="29959"/>
    <cellStyle name="40% - Accent3 14 6 2" xfId="29960"/>
    <cellStyle name="40% - Accent3 14 6 2 2" xfId="29961"/>
    <cellStyle name="40% - Accent3 14 6 3" xfId="29962"/>
    <cellStyle name="40% - Accent3 14 7" xfId="29963"/>
    <cellStyle name="40% - Accent3 14 7 2" xfId="29964"/>
    <cellStyle name="40% - Accent3 14 7 2 2" xfId="29965"/>
    <cellStyle name="40% - Accent3 14 7 3" xfId="29966"/>
    <cellStyle name="40% - Accent3 14 8" xfId="29967"/>
    <cellStyle name="40% - Accent3 14 8 2" xfId="29968"/>
    <cellStyle name="40% - Accent3 14 9" xfId="29969"/>
    <cellStyle name="40% - Accent3 140" xfId="29970"/>
    <cellStyle name="40% - Accent3 141" xfId="29971"/>
    <cellStyle name="40% - Accent3 142" xfId="29972"/>
    <cellStyle name="40% - Accent3 143" xfId="29973"/>
    <cellStyle name="40% - Accent3 144" xfId="29974"/>
    <cellStyle name="40% - Accent3 145" xfId="29975"/>
    <cellStyle name="40% - Accent3 146" xfId="29976"/>
    <cellStyle name="40% - Accent3 147" xfId="29977"/>
    <cellStyle name="40% - Accent3 148" xfId="29978"/>
    <cellStyle name="40% - Accent3 149" xfId="29979"/>
    <cellStyle name="40% - Accent3 15" xfId="29980"/>
    <cellStyle name="40% - Accent3 15 2" xfId="29981"/>
    <cellStyle name="40% - Accent3 15 2 2" xfId="29982"/>
    <cellStyle name="40% - Accent3 15 2 2 2" xfId="29983"/>
    <cellStyle name="40% - Accent3 15 2 2 2 2" xfId="29984"/>
    <cellStyle name="40% - Accent3 15 2 2 2 2 2" xfId="29985"/>
    <cellStyle name="40% - Accent3 15 2 2 2 2 2 2" xfId="29986"/>
    <cellStyle name="40% - Accent3 15 2 2 2 2 3" xfId="29987"/>
    <cellStyle name="40% - Accent3 15 2 2 2 3" xfId="29988"/>
    <cellStyle name="40% - Accent3 15 2 2 2 3 2" xfId="29989"/>
    <cellStyle name="40% - Accent3 15 2 2 2 3 2 2" xfId="29990"/>
    <cellStyle name="40% - Accent3 15 2 2 2 3 3" xfId="29991"/>
    <cellStyle name="40% - Accent3 15 2 2 2 4" xfId="29992"/>
    <cellStyle name="40% - Accent3 15 2 2 2 4 2" xfId="29993"/>
    <cellStyle name="40% - Accent3 15 2 2 2 5" xfId="29994"/>
    <cellStyle name="40% - Accent3 15 2 2 3" xfId="29995"/>
    <cellStyle name="40% - Accent3 15 2 2 3 2" xfId="29996"/>
    <cellStyle name="40% - Accent3 15 2 2 3 2 2" xfId="29997"/>
    <cellStyle name="40% - Accent3 15 2 2 3 3" xfId="29998"/>
    <cellStyle name="40% - Accent3 15 2 2 4" xfId="29999"/>
    <cellStyle name="40% - Accent3 15 2 2 4 2" xfId="30000"/>
    <cellStyle name="40% - Accent3 15 2 2 4 2 2" xfId="30001"/>
    <cellStyle name="40% - Accent3 15 2 2 4 3" xfId="30002"/>
    <cellStyle name="40% - Accent3 15 2 2 5" xfId="30003"/>
    <cellStyle name="40% - Accent3 15 2 2 5 2" xfId="30004"/>
    <cellStyle name="40% - Accent3 15 2 2 6" xfId="30005"/>
    <cellStyle name="40% - Accent3 15 2 3" xfId="30006"/>
    <cellStyle name="40% - Accent3 15 2 3 2" xfId="30007"/>
    <cellStyle name="40% - Accent3 15 2 3 2 2" xfId="30008"/>
    <cellStyle name="40% - Accent3 15 2 3 2 2 2" xfId="30009"/>
    <cellStyle name="40% - Accent3 15 2 3 2 3" xfId="30010"/>
    <cellStyle name="40% - Accent3 15 2 3 3" xfId="30011"/>
    <cellStyle name="40% - Accent3 15 2 3 3 2" xfId="30012"/>
    <cellStyle name="40% - Accent3 15 2 3 3 2 2" xfId="30013"/>
    <cellStyle name="40% - Accent3 15 2 3 3 3" xfId="30014"/>
    <cellStyle name="40% - Accent3 15 2 3 4" xfId="30015"/>
    <cellStyle name="40% - Accent3 15 2 3 4 2" xfId="30016"/>
    <cellStyle name="40% - Accent3 15 2 3 5" xfId="30017"/>
    <cellStyle name="40% - Accent3 15 2 4" xfId="30018"/>
    <cellStyle name="40% - Accent3 15 2 4 2" xfId="30019"/>
    <cellStyle name="40% - Accent3 15 2 4 2 2" xfId="30020"/>
    <cellStyle name="40% - Accent3 15 2 4 3" xfId="30021"/>
    <cellStyle name="40% - Accent3 15 2 5" xfId="30022"/>
    <cellStyle name="40% - Accent3 15 2 5 2" xfId="30023"/>
    <cellStyle name="40% - Accent3 15 2 5 2 2" xfId="30024"/>
    <cellStyle name="40% - Accent3 15 2 5 3" xfId="30025"/>
    <cellStyle name="40% - Accent3 15 2 6" xfId="30026"/>
    <cellStyle name="40% - Accent3 15 2 6 2" xfId="30027"/>
    <cellStyle name="40% - Accent3 15 2 6 2 2" xfId="30028"/>
    <cellStyle name="40% - Accent3 15 2 6 3" xfId="30029"/>
    <cellStyle name="40% - Accent3 15 2 7" xfId="30030"/>
    <cellStyle name="40% - Accent3 15 2 7 2" xfId="30031"/>
    <cellStyle name="40% - Accent3 15 2 8" xfId="30032"/>
    <cellStyle name="40% - Accent3 15 3" xfId="30033"/>
    <cellStyle name="40% - Accent3 15 3 2" xfId="30034"/>
    <cellStyle name="40% - Accent3 15 3 2 2" xfId="30035"/>
    <cellStyle name="40% - Accent3 15 3 2 2 2" xfId="30036"/>
    <cellStyle name="40% - Accent3 15 3 2 2 2 2" xfId="30037"/>
    <cellStyle name="40% - Accent3 15 3 2 2 3" xfId="30038"/>
    <cellStyle name="40% - Accent3 15 3 2 3" xfId="30039"/>
    <cellStyle name="40% - Accent3 15 3 2 3 2" xfId="30040"/>
    <cellStyle name="40% - Accent3 15 3 2 3 2 2" xfId="30041"/>
    <cellStyle name="40% - Accent3 15 3 2 3 3" xfId="30042"/>
    <cellStyle name="40% - Accent3 15 3 2 4" xfId="30043"/>
    <cellStyle name="40% - Accent3 15 3 2 4 2" xfId="30044"/>
    <cellStyle name="40% - Accent3 15 3 2 5" xfId="30045"/>
    <cellStyle name="40% - Accent3 15 3 3" xfId="30046"/>
    <cellStyle name="40% - Accent3 15 3 3 2" xfId="30047"/>
    <cellStyle name="40% - Accent3 15 3 3 2 2" xfId="30048"/>
    <cellStyle name="40% - Accent3 15 3 3 3" xfId="30049"/>
    <cellStyle name="40% - Accent3 15 3 4" xfId="30050"/>
    <cellStyle name="40% - Accent3 15 3 4 2" xfId="30051"/>
    <cellStyle name="40% - Accent3 15 3 4 2 2" xfId="30052"/>
    <cellStyle name="40% - Accent3 15 3 4 3" xfId="30053"/>
    <cellStyle name="40% - Accent3 15 3 5" xfId="30054"/>
    <cellStyle name="40% - Accent3 15 3 5 2" xfId="30055"/>
    <cellStyle name="40% - Accent3 15 3 6" xfId="30056"/>
    <cellStyle name="40% - Accent3 15 4" xfId="30057"/>
    <cellStyle name="40% - Accent3 15 4 2" xfId="30058"/>
    <cellStyle name="40% - Accent3 15 4 2 2" xfId="30059"/>
    <cellStyle name="40% - Accent3 15 4 2 2 2" xfId="30060"/>
    <cellStyle name="40% - Accent3 15 4 2 3" xfId="30061"/>
    <cellStyle name="40% - Accent3 15 4 3" xfId="30062"/>
    <cellStyle name="40% - Accent3 15 4 3 2" xfId="30063"/>
    <cellStyle name="40% - Accent3 15 4 3 2 2" xfId="30064"/>
    <cellStyle name="40% - Accent3 15 4 3 3" xfId="30065"/>
    <cellStyle name="40% - Accent3 15 4 4" xfId="30066"/>
    <cellStyle name="40% - Accent3 15 4 4 2" xfId="30067"/>
    <cellStyle name="40% - Accent3 15 4 5" xfId="30068"/>
    <cellStyle name="40% - Accent3 15 5" xfId="30069"/>
    <cellStyle name="40% - Accent3 15 5 2" xfId="30070"/>
    <cellStyle name="40% - Accent3 15 5 2 2" xfId="30071"/>
    <cellStyle name="40% - Accent3 15 5 3" xfId="30072"/>
    <cellStyle name="40% - Accent3 15 6" xfId="30073"/>
    <cellStyle name="40% - Accent3 15 6 2" xfId="30074"/>
    <cellStyle name="40% - Accent3 15 6 2 2" xfId="30075"/>
    <cellStyle name="40% - Accent3 15 6 3" xfId="30076"/>
    <cellStyle name="40% - Accent3 15 7" xfId="30077"/>
    <cellStyle name="40% - Accent3 15 7 2" xfId="30078"/>
    <cellStyle name="40% - Accent3 15 7 2 2" xfId="30079"/>
    <cellStyle name="40% - Accent3 15 7 3" xfId="30080"/>
    <cellStyle name="40% - Accent3 15 8" xfId="30081"/>
    <cellStyle name="40% - Accent3 15 8 2" xfId="30082"/>
    <cellStyle name="40% - Accent3 15 9" xfId="30083"/>
    <cellStyle name="40% - Accent3 150" xfId="30084"/>
    <cellStyle name="40% - Accent3 151" xfId="30085"/>
    <cellStyle name="40% - Accent3 152" xfId="30086"/>
    <cellStyle name="40% - Accent3 153" xfId="30087"/>
    <cellStyle name="40% - Accent3 154" xfId="30088"/>
    <cellStyle name="40% - Accent3 155" xfId="30089"/>
    <cellStyle name="40% - Accent3 156" xfId="30090"/>
    <cellStyle name="40% - Accent3 157" xfId="30091"/>
    <cellStyle name="40% - Accent3 158" xfId="30092"/>
    <cellStyle name="40% - Accent3 159" xfId="30093"/>
    <cellStyle name="40% - Accent3 16" xfId="30094"/>
    <cellStyle name="40% - Accent3 16 2" xfId="30095"/>
    <cellStyle name="40% - Accent3 16 2 2" xfId="30096"/>
    <cellStyle name="40% - Accent3 16 2 2 2" xfId="30097"/>
    <cellStyle name="40% - Accent3 16 2 2 2 2" xfId="30098"/>
    <cellStyle name="40% - Accent3 16 2 2 2 2 2" xfId="30099"/>
    <cellStyle name="40% - Accent3 16 2 2 2 3" xfId="30100"/>
    <cellStyle name="40% - Accent3 16 2 2 3" xfId="30101"/>
    <cellStyle name="40% - Accent3 16 2 2 3 2" xfId="30102"/>
    <cellStyle name="40% - Accent3 16 2 2 3 2 2" xfId="30103"/>
    <cellStyle name="40% - Accent3 16 2 2 3 3" xfId="30104"/>
    <cellStyle name="40% - Accent3 16 2 2 4" xfId="30105"/>
    <cellStyle name="40% - Accent3 16 2 2 4 2" xfId="30106"/>
    <cellStyle name="40% - Accent3 16 2 2 5" xfId="30107"/>
    <cellStyle name="40% - Accent3 16 2 3" xfId="30108"/>
    <cellStyle name="40% - Accent3 16 2 3 2" xfId="30109"/>
    <cellStyle name="40% - Accent3 16 2 3 2 2" xfId="30110"/>
    <cellStyle name="40% - Accent3 16 2 3 3" xfId="30111"/>
    <cellStyle name="40% - Accent3 16 2 4" xfId="30112"/>
    <cellStyle name="40% - Accent3 16 2 4 2" xfId="30113"/>
    <cellStyle name="40% - Accent3 16 2 4 2 2" xfId="30114"/>
    <cellStyle name="40% - Accent3 16 2 4 3" xfId="30115"/>
    <cellStyle name="40% - Accent3 16 2 5" xfId="30116"/>
    <cellStyle name="40% - Accent3 16 2 5 2" xfId="30117"/>
    <cellStyle name="40% - Accent3 16 2 5 2 2" xfId="30118"/>
    <cellStyle name="40% - Accent3 16 2 5 3" xfId="30119"/>
    <cellStyle name="40% - Accent3 16 2 6" xfId="30120"/>
    <cellStyle name="40% - Accent3 16 2 6 2" xfId="30121"/>
    <cellStyle name="40% - Accent3 16 2 7" xfId="30122"/>
    <cellStyle name="40% - Accent3 16 3" xfId="30123"/>
    <cellStyle name="40% - Accent3 16 3 2" xfId="30124"/>
    <cellStyle name="40% - Accent3 16 3 2 2" xfId="30125"/>
    <cellStyle name="40% - Accent3 16 3 2 2 2" xfId="30126"/>
    <cellStyle name="40% - Accent3 16 3 2 3" xfId="30127"/>
    <cellStyle name="40% - Accent3 16 3 3" xfId="30128"/>
    <cellStyle name="40% - Accent3 16 3 3 2" xfId="30129"/>
    <cellStyle name="40% - Accent3 16 3 3 2 2" xfId="30130"/>
    <cellStyle name="40% - Accent3 16 3 3 3" xfId="30131"/>
    <cellStyle name="40% - Accent3 16 3 4" xfId="30132"/>
    <cellStyle name="40% - Accent3 16 3 4 2" xfId="30133"/>
    <cellStyle name="40% - Accent3 16 3 5" xfId="30134"/>
    <cellStyle name="40% - Accent3 16 4" xfId="30135"/>
    <cellStyle name="40% - Accent3 16 4 2" xfId="30136"/>
    <cellStyle name="40% - Accent3 16 4 2 2" xfId="30137"/>
    <cellStyle name="40% - Accent3 16 4 3" xfId="30138"/>
    <cellStyle name="40% - Accent3 16 5" xfId="30139"/>
    <cellStyle name="40% - Accent3 16 5 2" xfId="30140"/>
    <cellStyle name="40% - Accent3 16 5 2 2" xfId="30141"/>
    <cellStyle name="40% - Accent3 16 5 3" xfId="30142"/>
    <cellStyle name="40% - Accent3 16 6" xfId="30143"/>
    <cellStyle name="40% - Accent3 16 6 2" xfId="30144"/>
    <cellStyle name="40% - Accent3 16 6 2 2" xfId="30145"/>
    <cellStyle name="40% - Accent3 16 6 3" xfId="30146"/>
    <cellStyle name="40% - Accent3 16 7" xfId="30147"/>
    <cellStyle name="40% - Accent3 16 7 2" xfId="30148"/>
    <cellStyle name="40% - Accent3 16 8" xfId="30149"/>
    <cellStyle name="40% - Accent3 160" xfId="30150"/>
    <cellStyle name="40% - Accent3 161" xfId="30151"/>
    <cellStyle name="40% - Accent3 162" xfId="30152"/>
    <cellStyle name="40% - Accent3 163" xfId="30153"/>
    <cellStyle name="40% - Accent3 164" xfId="30154"/>
    <cellStyle name="40% - Accent3 165" xfId="30155"/>
    <cellStyle name="40% - Accent3 166" xfId="30156"/>
    <cellStyle name="40% - Accent3 167" xfId="30157"/>
    <cellStyle name="40% - Accent3 168" xfId="30158"/>
    <cellStyle name="40% - Accent3 169" xfId="30159"/>
    <cellStyle name="40% - Accent3 17" xfId="30160"/>
    <cellStyle name="40% - Accent3 17 2" xfId="30161"/>
    <cellStyle name="40% - Accent3 17 2 2" xfId="30162"/>
    <cellStyle name="40% - Accent3 17 2 2 2" xfId="30163"/>
    <cellStyle name="40% - Accent3 17 2 2 2 2" xfId="30164"/>
    <cellStyle name="40% - Accent3 17 2 2 2 2 2" xfId="30165"/>
    <cellStyle name="40% - Accent3 17 2 2 2 3" xfId="30166"/>
    <cellStyle name="40% - Accent3 17 2 2 3" xfId="30167"/>
    <cellStyle name="40% - Accent3 17 2 2 3 2" xfId="30168"/>
    <cellStyle name="40% - Accent3 17 2 2 3 2 2" xfId="30169"/>
    <cellStyle name="40% - Accent3 17 2 2 3 3" xfId="30170"/>
    <cellStyle name="40% - Accent3 17 2 2 4" xfId="30171"/>
    <cellStyle name="40% - Accent3 17 2 2 4 2" xfId="30172"/>
    <cellStyle name="40% - Accent3 17 2 2 5" xfId="30173"/>
    <cellStyle name="40% - Accent3 17 2 3" xfId="30174"/>
    <cellStyle name="40% - Accent3 17 2 3 2" xfId="30175"/>
    <cellStyle name="40% - Accent3 17 2 3 2 2" xfId="30176"/>
    <cellStyle name="40% - Accent3 17 2 3 3" xfId="30177"/>
    <cellStyle name="40% - Accent3 17 2 4" xfId="30178"/>
    <cellStyle name="40% - Accent3 17 2 4 2" xfId="30179"/>
    <cellStyle name="40% - Accent3 17 2 4 2 2" xfId="30180"/>
    <cellStyle name="40% - Accent3 17 2 4 3" xfId="30181"/>
    <cellStyle name="40% - Accent3 17 2 5" xfId="30182"/>
    <cellStyle name="40% - Accent3 17 2 5 2" xfId="30183"/>
    <cellStyle name="40% - Accent3 17 2 5 2 2" xfId="30184"/>
    <cellStyle name="40% - Accent3 17 2 5 3" xfId="30185"/>
    <cellStyle name="40% - Accent3 17 2 6" xfId="30186"/>
    <cellStyle name="40% - Accent3 17 2 6 2" xfId="30187"/>
    <cellStyle name="40% - Accent3 17 2 7" xfId="30188"/>
    <cellStyle name="40% - Accent3 17 3" xfId="30189"/>
    <cellStyle name="40% - Accent3 17 3 2" xfId="30190"/>
    <cellStyle name="40% - Accent3 17 3 2 2" xfId="30191"/>
    <cellStyle name="40% - Accent3 17 3 2 2 2" xfId="30192"/>
    <cellStyle name="40% - Accent3 17 3 2 3" xfId="30193"/>
    <cellStyle name="40% - Accent3 17 3 3" xfId="30194"/>
    <cellStyle name="40% - Accent3 17 3 3 2" xfId="30195"/>
    <cellStyle name="40% - Accent3 17 3 3 2 2" xfId="30196"/>
    <cellStyle name="40% - Accent3 17 3 3 3" xfId="30197"/>
    <cellStyle name="40% - Accent3 17 3 4" xfId="30198"/>
    <cellStyle name="40% - Accent3 17 3 4 2" xfId="30199"/>
    <cellStyle name="40% - Accent3 17 3 5" xfId="30200"/>
    <cellStyle name="40% - Accent3 17 4" xfId="30201"/>
    <cellStyle name="40% - Accent3 17 4 2" xfId="30202"/>
    <cellStyle name="40% - Accent3 17 4 2 2" xfId="30203"/>
    <cellStyle name="40% - Accent3 17 4 3" xfId="30204"/>
    <cellStyle name="40% - Accent3 17 5" xfId="30205"/>
    <cellStyle name="40% - Accent3 17 5 2" xfId="30206"/>
    <cellStyle name="40% - Accent3 17 5 2 2" xfId="30207"/>
    <cellStyle name="40% - Accent3 17 5 3" xfId="30208"/>
    <cellStyle name="40% - Accent3 17 6" xfId="30209"/>
    <cellStyle name="40% - Accent3 17 6 2" xfId="30210"/>
    <cellStyle name="40% - Accent3 17 6 2 2" xfId="30211"/>
    <cellStyle name="40% - Accent3 17 6 3" xfId="30212"/>
    <cellStyle name="40% - Accent3 17 7" xfId="30213"/>
    <cellStyle name="40% - Accent3 17 7 2" xfId="30214"/>
    <cellStyle name="40% - Accent3 17 8" xfId="30215"/>
    <cellStyle name="40% - Accent3 170" xfId="30216"/>
    <cellStyle name="40% - Accent3 171" xfId="52355"/>
    <cellStyle name="40% - Accent3 172" xfId="52372"/>
    <cellStyle name="40% - Accent3 173" xfId="52551"/>
    <cellStyle name="40% - Accent3 174" xfId="52552"/>
    <cellStyle name="40% - Accent3 18" xfId="30217"/>
    <cellStyle name="40% - Accent3 18 2" xfId="30218"/>
    <cellStyle name="40% - Accent3 18 2 2" xfId="30219"/>
    <cellStyle name="40% - Accent3 18 2 2 2" xfId="30220"/>
    <cellStyle name="40% - Accent3 18 2 2 2 2" xfId="30221"/>
    <cellStyle name="40% - Accent3 18 2 2 2 2 2" xfId="30222"/>
    <cellStyle name="40% - Accent3 18 2 2 2 3" xfId="30223"/>
    <cellStyle name="40% - Accent3 18 2 2 3" xfId="30224"/>
    <cellStyle name="40% - Accent3 18 2 2 3 2" xfId="30225"/>
    <cellStyle name="40% - Accent3 18 2 2 3 2 2" xfId="30226"/>
    <cellStyle name="40% - Accent3 18 2 2 3 3" xfId="30227"/>
    <cellStyle name="40% - Accent3 18 2 2 4" xfId="30228"/>
    <cellStyle name="40% - Accent3 18 2 2 4 2" xfId="30229"/>
    <cellStyle name="40% - Accent3 18 2 2 5" xfId="30230"/>
    <cellStyle name="40% - Accent3 18 2 3" xfId="30231"/>
    <cellStyle name="40% - Accent3 18 2 3 2" xfId="30232"/>
    <cellStyle name="40% - Accent3 18 2 3 2 2" xfId="30233"/>
    <cellStyle name="40% - Accent3 18 2 3 3" xfId="30234"/>
    <cellStyle name="40% - Accent3 18 2 4" xfId="30235"/>
    <cellStyle name="40% - Accent3 18 2 4 2" xfId="30236"/>
    <cellStyle name="40% - Accent3 18 2 4 2 2" xfId="30237"/>
    <cellStyle name="40% - Accent3 18 2 4 3" xfId="30238"/>
    <cellStyle name="40% - Accent3 18 2 5" xfId="30239"/>
    <cellStyle name="40% - Accent3 18 2 5 2" xfId="30240"/>
    <cellStyle name="40% - Accent3 18 2 5 2 2" xfId="30241"/>
    <cellStyle name="40% - Accent3 18 2 5 3" xfId="30242"/>
    <cellStyle name="40% - Accent3 18 2 6" xfId="30243"/>
    <cellStyle name="40% - Accent3 18 2 6 2" xfId="30244"/>
    <cellStyle name="40% - Accent3 18 2 7" xfId="30245"/>
    <cellStyle name="40% - Accent3 18 3" xfId="30246"/>
    <cellStyle name="40% - Accent3 18 3 2" xfId="30247"/>
    <cellStyle name="40% - Accent3 18 3 2 2" xfId="30248"/>
    <cellStyle name="40% - Accent3 18 3 2 2 2" xfId="30249"/>
    <cellStyle name="40% - Accent3 18 3 2 3" xfId="30250"/>
    <cellStyle name="40% - Accent3 18 3 3" xfId="30251"/>
    <cellStyle name="40% - Accent3 18 3 3 2" xfId="30252"/>
    <cellStyle name="40% - Accent3 18 3 3 2 2" xfId="30253"/>
    <cellStyle name="40% - Accent3 18 3 3 3" xfId="30254"/>
    <cellStyle name="40% - Accent3 18 3 4" xfId="30255"/>
    <cellStyle name="40% - Accent3 18 3 4 2" xfId="30256"/>
    <cellStyle name="40% - Accent3 18 3 5" xfId="30257"/>
    <cellStyle name="40% - Accent3 18 4" xfId="30258"/>
    <cellStyle name="40% - Accent3 18 4 2" xfId="30259"/>
    <cellStyle name="40% - Accent3 18 4 2 2" xfId="30260"/>
    <cellStyle name="40% - Accent3 18 4 3" xfId="30261"/>
    <cellStyle name="40% - Accent3 18 5" xfId="30262"/>
    <cellStyle name="40% - Accent3 18 5 2" xfId="30263"/>
    <cellStyle name="40% - Accent3 18 5 2 2" xfId="30264"/>
    <cellStyle name="40% - Accent3 18 5 3" xfId="30265"/>
    <cellStyle name="40% - Accent3 18 6" xfId="30266"/>
    <cellStyle name="40% - Accent3 18 6 2" xfId="30267"/>
    <cellStyle name="40% - Accent3 18 6 2 2" xfId="30268"/>
    <cellStyle name="40% - Accent3 18 6 3" xfId="30269"/>
    <cellStyle name="40% - Accent3 18 7" xfId="30270"/>
    <cellStyle name="40% - Accent3 18 7 2" xfId="30271"/>
    <cellStyle name="40% - Accent3 18 8" xfId="30272"/>
    <cellStyle name="40% - Accent3 19" xfId="30273"/>
    <cellStyle name="40% - Accent3 19 2" xfId="30274"/>
    <cellStyle name="40% - Accent3 19 2 2" xfId="30275"/>
    <cellStyle name="40% - Accent3 19 2 2 2" xfId="30276"/>
    <cellStyle name="40% - Accent3 19 2 2 2 2" xfId="30277"/>
    <cellStyle name="40% - Accent3 19 2 2 2 2 2" xfId="30278"/>
    <cellStyle name="40% - Accent3 19 2 2 2 3" xfId="30279"/>
    <cellStyle name="40% - Accent3 19 2 2 3" xfId="30280"/>
    <cellStyle name="40% - Accent3 19 2 2 3 2" xfId="30281"/>
    <cellStyle name="40% - Accent3 19 2 2 3 2 2" xfId="30282"/>
    <cellStyle name="40% - Accent3 19 2 2 3 3" xfId="30283"/>
    <cellStyle name="40% - Accent3 19 2 2 4" xfId="30284"/>
    <cellStyle name="40% - Accent3 19 2 2 4 2" xfId="30285"/>
    <cellStyle name="40% - Accent3 19 2 2 5" xfId="30286"/>
    <cellStyle name="40% - Accent3 19 2 3" xfId="30287"/>
    <cellStyle name="40% - Accent3 19 2 3 2" xfId="30288"/>
    <cellStyle name="40% - Accent3 19 2 3 2 2" xfId="30289"/>
    <cellStyle name="40% - Accent3 19 2 3 3" xfId="30290"/>
    <cellStyle name="40% - Accent3 19 2 4" xfId="30291"/>
    <cellStyle name="40% - Accent3 19 2 4 2" xfId="30292"/>
    <cellStyle name="40% - Accent3 19 2 4 2 2" xfId="30293"/>
    <cellStyle name="40% - Accent3 19 2 4 3" xfId="30294"/>
    <cellStyle name="40% - Accent3 19 2 5" xfId="30295"/>
    <cellStyle name="40% - Accent3 19 2 5 2" xfId="30296"/>
    <cellStyle name="40% - Accent3 19 2 6" xfId="30297"/>
    <cellStyle name="40% - Accent3 19 3" xfId="30298"/>
    <cellStyle name="40% - Accent3 19 3 2" xfId="30299"/>
    <cellStyle name="40% - Accent3 19 3 2 2" xfId="30300"/>
    <cellStyle name="40% - Accent3 19 3 2 2 2" xfId="30301"/>
    <cellStyle name="40% - Accent3 19 3 2 3" xfId="30302"/>
    <cellStyle name="40% - Accent3 19 3 3" xfId="30303"/>
    <cellStyle name="40% - Accent3 19 3 3 2" xfId="30304"/>
    <cellStyle name="40% - Accent3 19 3 3 2 2" xfId="30305"/>
    <cellStyle name="40% - Accent3 19 3 3 3" xfId="30306"/>
    <cellStyle name="40% - Accent3 19 3 4" xfId="30307"/>
    <cellStyle name="40% - Accent3 19 3 4 2" xfId="30308"/>
    <cellStyle name="40% - Accent3 19 3 5" xfId="30309"/>
    <cellStyle name="40% - Accent3 19 4" xfId="30310"/>
    <cellStyle name="40% - Accent3 19 4 2" xfId="30311"/>
    <cellStyle name="40% - Accent3 19 4 2 2" xfId="30312"/>
    <cellStyle name="40% - Accent3 19 4 3" xfId="30313"/>
    <cellStyle name="40% - Accent3 19 5" xfId="30314"/>
    <cellStyle name="40% - Accent3 19 5 2" xfId="30315"/>
    <cellStyle name="40% - Accent3 19 5 2 2" xfId="30316"/>
    <cellStyle name="40% - Accent3 19 5 3" xfId="30317"/>
    <cellStyle name="40% - Accent3 19 6" xfId="30318"/>
    <cellStyle name="40% - Accent3 19 6 2" xfId="30319"/>
    <cellStyle name="40% - Accent3 19 6 2 2" xfId="30320"/>
    <cellStyle name="40% - Accent3 19 6 3" xfId="30321"/>
    <cellStyle name="40% - Accent3 19 7" xfId="30322"/>
    <cellStyle name="40% - Accent3 19 7 2" xfId="30323"/>
    <cellStyle name="40% - Accent3 19 8" xfId="30324"/>
    <cellStyle name="40% - Accent3 2" xfId="56"/>
    <cellStyle name="40% - Accent3 2 10" xfId="30326"/>
    <cellStyle name="40% - Accent3 2 10 2" xfId="30327"/>
    <cellStyle name="40% - Accent3 2 11" xfId="30328"/>
    <cellStyle name="40% - Accent3 2 12" xfId="30325"/>
    <cellStyle name="40% - Accent3 2 2" xfId="103"/>
    <cellStyle name="40% - Accent3 2 2 10" xfId="30329"/>
    <cellStyle name="40% - Accent3 2 2 2" xfId="191"/>
    <cellStyle name="40% - Accent3 2 2 2 2" xfId="367"/>
    <cellStyle name="40% - Accent3 2 2 2 2 2" xfId="30332"/>
    <cellStyle name="40% - Accent3 2 2 2 2 2 2" xfId="30333"/>
    <cellStyle name="40% - Accent3 2 2 2 2 2 2 2" xfId="30334"/>
    <cellStyle name="40% - Accent3 2 2 2 2 2 2 2 2" xfId="30335"/>
    <cellStyle name="40% - Accent3 2 2 2 2 2 2 3" xfId="30336"/>
    <cellStyle name="40% - Accent3 2 2 2 2 2 3" xfId="30337"/>
    <cellStyle name="40% - Accent3 2 2 2 2 2 3 2" xfId="30338"/>
    <cellStyle name="40% - Accent3 2 2 2 2 2 3 2 2" xfId="30339"/>
    <cellStyle name="40% - Accent3 2 2 2 2 2 3 3" xfId="30340"/>
    <cellStyle name="40% - Accent3 2 2 2 2 2 4" xfId="30341"/>
    <cellStyle name="40% - Accent3 2 2 2 2 2 4 2" xfId="30342"/>
    <cellStyle name="40% - Accent3 2 2 2 2 2 5" xfId="30343"/>
    <cellStyle name="40% - Accent3 2 2 2 2 3" xfId="30344"/>
    <cellStyle name="40% - Accent3 2 2 2 2 3 2" xfId="30345"/>
    <cellStyle name="40% - Accent3 2 2 2 2 3 2 2" xfId="30346"/>
    <cellStyle name="40% - Accent3 2 2 2 2 3 3" xfId="30347"/>
    <cellStyle name="40% - Accent3 2 2 2 2 4" xfId="30348"/>
    <cellStyle name="40% - Accent3 2 2 2 2 4 2" xfId="30349"/>
    <cellStyle name="40% - Accent3 2 2 2 2 4 2 2" xfId="30350"/>
    <cellStyle name="40% - Accent3 2 2 2 2 4 3" xfId="30351"/>
    <cellStyle name="40% - Accent3 2 2 2 2 5" xfId="30352"/>
    <cellStyle name="40% - Accent3 2 2 2 2 5 2" xfId="30353"/>
    <cellStyle name="40% - Accent3 2 2 2 2 6" xfId="30354"/>
    <cellStyle name="40% - Accent3 2 2 2 2 7" xfId="30331"/>
    <cellStyle name="40% - Accent3 2 2 2 3" xfId="30355"/>
    <cellStyle name="40% - Accent3 2 2 2 3 2" xfId="30356"/>
    <cellStyle name="40% - Accent3 2 2 2 3 2 2" xfId="30357"/>
    <cellStyle name="40% - Accent3 2 2 2 3 2 2 2" xfId="30358"/>
    <cellStyle name="40% - Accent3 2 2 2 3 2 3" xfId="30359"/>
    <cellStyle name="40% - Accent3 2 2 2 3 3" xfId="30360"/>
    <cellStyle name="40% - Accent3 2 2 2 3 3 2" xfId="30361"/>
    <cellStyle name="40% - Accent3 2 2 2 3 3 2 2" xfId="30362"/>
    <cellStyle name="40% - Accent3 2 2 2 3 3 3" xfId="30363"/>
    <cellStyle name="40% - Accent3 2 2 2 3 4" xfId="30364"/>
    <cellStyle name="40% - Accent3 2 2 2 3 4 2" xfId="30365"/>
    <cellStyle name="40% - Accent3 2 2 2 3 5" xfId="30366"/>
    <cellStyle name="40% - Accent3 2 2 2 4" xfId="30367"/>
    <cellStyle name="40% - Accent3 2 2 2 4 2" xfId="30368"/>
    <cellStyle name="40% - Accent3 2 2 2 4 2 2" xfId="30369"/>
    <cellStyle name="40% - Accent3 2 2 2 4 3" xfId="30370"/>
    <cellStyle name="40% - Accent3 2 2 2 5" xfId="30371"/>
    <cellStyle name="40% - Accent3 2 2 2 5 2" xfId="30372"/>
    <cellStyle name="40% - Accent3 2 2 2 5 2 2" xfId="30373"/>
    <cellStyle name="40% - Accent3 2 2 2 5 3" xfId="30374"/>
    <cellStyle name="40% - Accent3 2 2 2 6" xfId="30375"/>
    <cellStyle name="40% - Accent3 2 2 2 6 2" xfId="30376"/>
    <cellStyle name="40% - Accent3 2 2 2 6 2 2" xfId="30377"/>
    <cellStyle name="40% - Accent3 2 2 2 6 3" xfId="30378"/>
    <cellStyle name="40% - Accent3 2 2 2 7" xfId="30379"/>
    <cellStyle name="40% - Accent3 2 2 2 7 2" xfId="30380"/>
    <cellStyle name="40% - Accent3 2 2 2 8" xfId="30381"/>
    <cellStyle name="40% - Accent3 2 2 2 9" xfId="30330"/>
    <cellStyle name="40% - Accent3 2 2 3" xfId="279"/>
    <cellStyle name="40% - Accent3 2 2 3 2" xfId="30383"/>
    <cellStyle name="40% - Accent3 2 2 3 2 2" xfId="30384"/>
    <cellStyle name="40% - Accent3 2 2 3 2 2 2" xfId="30385"/>
    <cellStyle name="40% - Accent3 2 2 3 2 2 2 2" xfId="30386"/>
    <cellStyle name="40% - Accent3 2 2 3 2 2 3" xfId="30387"/>
    <cellStyle name="40% - Accent3 2 2 3 2 3" xfId="30388"/>
    <cellStyle name="40% - Accent3 2 2 3 2 3 2" xfId="30389"/>
    <cellStyle name="40% - Accent3 2 2 3 2 3 2 2" xfId="30390"/>
    <cellStyle name="40% - Accent3 2 2 3 2 3 3" xfId="30391"/>
    <cellStyle name="40% - Accent3 2 2 3 2 4" xfId="30392"/>
    <cellStyle name="40% - Accent3 2 2 3 2 4 2" xfId="30393"/>
    <cellStyle name="40% - Accent3 2 2 3 2 5" xfId="30394"/>
    <cellStyle name="40% - Accent3 2 2 3 3" xfId="30395"/>
    <cellStyle name="40% - Accent3 2 2 3 3 2" xfId="30396"/>
    <cellStyle name="40% - Accent3 2 2 3 3 2 2" xfId="30397"/>
    <cellStyle name="40% - Accent3 2 2 3 3 3" xfId="30398"/>
    <cellStyle name="40% - Accent3 2 2 3 4" xfId="30399"/>
    <cellStyle name="40% - Accent3 2 2 3 4 2" xfId="30400"/>
    <cellStyle name="40% - Accent3 2 2 3 4 2 2" xfId="30401"/>
    <cellStyle name="40% - Accent3 2 2 3 4 3" xfId="30402"/>
    <cellStyle name="40% - Accent3 2 2 3 5" xfId="30403"/>
    <cellStyle name="40% - Accent3 2 2 3 5 2" xfId="30404"/>
    <cellStyle name="40% - Accent3 2 2 3 6" xfId="30405"/>
    <cellStyle name="40% - Accent3 2 2 3 7" xfId="30382"/>
    <cellStyle name="40% - Accent3 2 2 4" xfId="30406"/>
    <cellStyle name="40% - Accent3 2 2 4 2" xfId="30407"/>
    <cellStyle name="40% - Accent3 2 2 4 2 2" xfId="30408"/>
    <cellStyle name="40% - Accent3 2 2 4 2 2 2" xfId="30409"/>
    <cellStyle name="40% - Accent3 2 2 4 2 3" xfId="30410"/>
    <cellStyle name="40% - Accent3 2 2 4 3" xfId="30411"/>
    <cellStyle name="40% - Accent3 2 2 4 3 2" xfId="30412"/>
    <cellStyle name="40% - Accent3 2 2 4 3 2 2" xfId="30413"/>
    <cellStyle name="40% - Accent3 2 2 4 3 3" xfId="30414"/>
    <cellStyle name="40% - Accent3 2 2 4 4" xfId="30415"/>
    <cellStyle name="40% - Accent3 2 2 4 4 2" xfId="30416"/>
    <cellStyle name="40% - Accent3 2 2 4 5" xfId="30417"/>
    <cellStyle name="40% - Accent3 2 2 5" xfId="30418"/>
    <cellStyle name="40% - Accent3 2 2 5 2" xfId="30419"/>
    <cellStyle name="40% - Accent3 2 2 5 2 2" xfId="30420"/>
    <cellStyle name="40% - Accent3 2 2 5 3" xfId="30421"/>
    <cellStyle name="40% - Accent3 2 2 6" xfId="30422"/>
    <cellStyle name="40% - Accent3 2 2 6 2" xfId="30423"/>
    <cellStyle name="40% - Accent3 2 2 6 2 2" xfId="30424"/>
    <cellStyle name="40% - Accent3 2 2 6 3" xfId="30425"/>
    <cellStyle name="40% - Accent3 2 2 7" xfId="30426"/>
    <cellStyle name="40% - Accent3 2 2 7 2" xfId="30427"/>
    <cellStyle name="40% - Accent3 2 2 7 2 2" xfId="30428"/>
    <cellStyle name="40% - Accent3 2 2 7 3" xfId="30429"/>
    <cellStyle name="40% - Accent3 2 2 8" xfId="30430"/>
    <cellStyle name="40% - Accent3 2 2 8 2" xfId="30431"/>
    <cellStyle name="40% - Accent3 2 2 9" xfId="30432"/>
    <cellStyle name="40% - Accent3 2 3" xfId="147"/>
    <cellStyle name="40% - Accent3 2 3 2" xfId="323"/>
    <cellStyle name="40% - Accent3 2 3 2 2" xfId="30435"/>
    <cellStyle name="40% - Accent3 2 3 2 2 2" xfId="30436"/>
    <cellStyle name="40% - Accent3 2 3 2 2 2 2" xfId="30437"/>
    <cellStyle name="40% - Accent3 2 3 2 2 2 2 2" xfId="30438"/>
    <cellStyle name="40% - Accent3 2 3 2 2 2 3" xfId="30439"/>
    <cellStyle name="40% - Accent3 2 3 2 2 3" xfId="30440"/>
    <cellStyle name="40% - Accent3 2 3 2 2 3 2" xfId="30441"/>
    <cellStyle name="40% - Accent3 2 3 2 2 3 2 2" xfId="30442"/>
    <cellStyle name="40% - Accent3 2 3 2 2 3 3" xfId="30443"/>
    <cellStyle name="40% - Accent3 2 3 2 2 4" xfId="30444"/>
    <cellStyle name="40% - Accent3 2 3 2 2 4 2" xfId="30445"/>
    <cellStyle name="40% - Accent3 2 3 2 2 5" xfId="30446"/>
    <cellStyle name="40% - Accent3 2 3 2 3" xfId="30447"/>
    <cellStyle name="40% - Accent3 2 3 2 3 2" xfId="30448"/>
    <cellStyle name="40% - Accent3 2 3 2 3 2 2" xfId="30449"/>
    <cellStyle name="40% - Accent3 2 3 2 3 3" xfId="30450"/>
    <cellStyle name="40% - Accent3 2 3 2 4" xfId="30451"/>
    <cellStyle name="40% - Accent3 2 3 2 4 2" xfId="30452"/>
    <cellStyle name="40% - Accent3 2 3 2 4 2 2" xfId="30453"/>
    <cellStyle name="40% - Accent3 2 3 2 4 3" xfId="30454"/>
    <cellStyle name="40% - Accent3 2 3 2 5" xfId="30455"/>
    <cellStyle name="40% - Accent3 2 3 2 5 2" xfId="30456"/>
    <cellStyle name="40% - Accent3 2 3 2 6" xfId="30457"/>
    <cellStyle name="40% - Accent3 2 3 2 7" xfId="30434"/>
    <cellStyle name="40% - Accent3 2 3 3" xfId="30458"/>
    <cellStyle name="40% - Accent3 2 3 3 2" xfId="30459"/>
    <cellStyle name="40% - Accent3 2 3 3 2 2" xfId="30460"/>
    <cellStyle name="40% - Accent3 2 3 3 2 2 2" xfId="30461"/>
    <cellStyle name="40% - Accent3 2 3 3 2 3" xfId="30462"/>
    <cellStyle name="40% - Accent3 2 3 3 3" xfId="30463"/>
    <cellStyle name="40% - Accent3 2 3 3 3 2" xfId="30464"/>
    <cellStyle name="40% - Accent3 2 3 3 3 2 2" xfId="30465"/>
    <cellStyle name="40% - Accent3 2 3 3 3 3" xfId="30466"/>
    <cellStyle name="40% - Accent3 2 3 3 4" xfId="30467"/>
    <cellStyle name="40% - Accent3 2 3 3 4 2" xfId="30468"/>
    <cellStyle name="40% - Accent3 2 3 3 5" xfId="30469"/>
    <cellStyle name="40% - Accent3 2 3 4" xfId="30470"/>
    <cellStyle name="40% - Accent3 2 3 4 2" xfId="30471"/>
    <cellStyle name="40% - Accent3 2 3 4 2 2" xfId="30472"/>
    <cellStyle name="40% - Accent3 2 3 4 3" xfId="30473"/>
    <cellStyle name="40% - Accent3 2 3 5" xfId="30474"/>
    <cellStyle name="40% - Accent3 2 3 5 2" xfId="30475"/>
    <cellStyle name="40% - Accent3 2 3 5 2 2" xfId="30476"/>
    <cellStyle name="40% - Accent3 2 3 5 3" xfId="30477"/>
    <cellStyle name="40% - Accent3 2 3 6" xfId="30478"/>
    <cellStyle name="40% - Accent3 2 3 6 2" xfId="30479"/>
    <cellStyle name="40% - Accent3 2 3 6 2 2" xfId="30480"/>
    <cellStyle name="40% - Accent3 2 3 6 3" xfId="30481"/>
    <cellStyle name="40% - Accent3 2 3 7" xfId="30482"/>
    <cellStyle name="40% - Accent3 2 3 7 2" xfId="30483"/>
    <cellStyle name="40% - Accent3 2 3 8" xfId="30484"/>
    <cellStyle name="40% - Accent3 2 3 9" xfId="30433"/>
    <cellStyle name="40% - Accent3 2 4" xfId="235"/>
    <cellStyle name="40% - Accent3 2 4 2" xfId="30486"/>
    <cellStyle name="40% - Accent3 2 4 2 2" xfId="30487"/>
    <cellStyle name="40% - Accent3 2 4 2 2 2" xfId="30488"/>
    <cellStyle name="40% - Accent3 2 4 2 2 2 2" xfId="30489"/>
    <cellStyle name="40% - Accent3 2 4 2 2 3" xfId="30490"/>
    <cellStyle name="40% - Accent3 2 4 2 3" xfId="30491"/>
    <cellStyle name="40% - Accent3 2 4 2 3 2" xfId="30492"/>
    <cellStyle name="40% - Accent3 2 4 2 3 2 2" xfId="30493"/>
    <cellStyle name="40% - Accent3 2 4 2 3 3" xfId="30494"/>
    <cellStyle name="40% - Accent3 2 4 2 4" xfId="30495"/>
    <cellStyle name="40% - Accent3 2 4 2 4 2" xfId="30496"/>
    <cellStyle name="40% - Accent3 2 4 2 5" xfId="30497"/>
    <cellStyle name="40% - Accent3 2 4 3" xfId="30498"/>
    <cellStyle name="40% - Accent3 2 4 3 2" xfId="30499"/>
    <cellStyle name="40% - Accent3 2 4 3 2 2" xfId="30500"/>
    <cellStyle name="40% - Accent3 2 4 3 3" xfId="30501"/>
    <cellStyle name="40% - Accent3 2 4 4" xfId="30502"/>
    <cellStyle name="40% - Accent3 2 4 4 2" xfId="30503"/>
    <cellStyle name="40% - Accent3 2 4 4 2 2" xfId="30504"/>
    <cellStyle name="40% - Accent3 2 4 4 3" xfId="30505"/>
    <cellStyle name="40% - Accent3 2 4 5" xfId="30506"/>
    <cellStyle name="40% - Accent3 2 4 5 2" xfId="30507"/>
    <cellStyle name="40% - Accent3 2 4 6" xfId="30508"/>
    <cellStyle name="40% - Accent3 2 4 7" xfId="30485"/>
    <cellStyle name="40% - Accent3 2 5" xfId="30509"/>
    <cellStyle name="40% - Accent3 2 5 2" xfId="30510"/>
    <cellStyle name="40% - Accent3 2 5 2 2" xfId="30511"/>
    <cellStyle name="40% - Accent3 2 5 2 2 2" xfId="30512"/>
    <cellStyle name="40% - Accent3 2 5 2 3" xfId="30513"/>
    <cellStyle name="40% - Accent3 2 5 3" xfId="30514"/>
    <cellStyle name="40% - Accent3 2 5 3 2" xfId="30515"/>
    <cellStyle name="40% - Accent3 2 5 3 2 2" xfId="30516"/>
    <cellStyle name="40% - Accent3 2 5 3 3" xfId="30517"/>
    <cellStyle name="40% - Accent3 2 5 4" xfId="30518"/>
    <cellStyle name="40% - Accent3 2 5 4 2" xfId="30519"/>
    <cellStyle name="40% - Accent3 2 5 5" xfId="30520"/>
    <cellStyle name="40% - Accent3 2 6" xfId="30521"/>
    <cellStyle name="40% - Accent3 2 6 2" xfId="30522"/>
    <cellStyle name="40% - Accent3 2 6 2 2" xfId="30523"/>
    <cellStyle name="40% - Accent3 2 6 3" xfId="30524"/>
    <cellStyle name="40% - Accent3 2 7" xfId="30525"/>
    <cellStyle name="40% - Accent3 2 7 2" xfId="30526"/>
    <cellStyle name="40% - Accent3 2 7 2 2" xfId="30527"/>
    <cellStyle name="40% - Accent3 2 7 3" xfId="30528"/>
    <cellStyle name="40% - Accent3 2 8" xfId="30529"/>
    <cellStyle name="40% - Accent3 2 8 2" xfId="30530"/>
    <cellStyle name="40% - Accent3 2 8 2 2" xfId="30531"/>
    <cellStyle name="40% - Accent3 2 8 3" xfId="30532"/>
    <cellStyle name="40% - Accent3 2 9" xfId="30533"/>
    <cellStyle name="40% - Accent3 2 9 2" xfId="30534"/>
    <cellStyle name="40% - Accent3 20" xfId="30535"/>
    <cellStyle name="40% - Accent3 20 2" xfId="30536"/>
    <cellStyle name="40% - Accent3 20 2 2" xfId="30537"/>
    <cellStyle name="40% - Accent3 20 2 2 2" xfId="30538"/>
    <cellStyle name="40% - Accent3 20 2 2 2 2" xfId="30539"/>
    <cellStyle name="40% - Accent3 20 2 2 2 2 2" xfId="30540"/>
    <cellStyle name="40% - Accent3 20 2 2 2 3" xfId="30541"/>
    <cellStyle name="40% - Accent3 20 2 2 3" xfId="30542"/>
    <cellStyle name="40% - Accent3 20 2 2 3 2" xfId="30543"/>
    <cellStyle name="40% - Accent3 20 2 2 3 2 2" xfId="30544"/>
    <cellStyle name="40% - Accent3 20 2 2 3 3" xfId="30545"/>
    <cellStyle name="40% - Accent3 20 2 2 4" xfId="30546"/>
    <cellStyle name="40% - Accent3 20 2 2 4 2" xfId="30547"/>
    <cellStyle name="40% - Accent3 20 2 2 5" xfId="30548"/>
    <cellStyle name="40% - Accent3 20 2 3" xfId="30549"/>
    <cellStyle name="40% - Accent3 20 2 3 2" xfId="30550"/>
    <cellStyle name="40% - Accent3 20 2 3 2 2" xfId="30551"/>
    <cellStyle name="40% - Accent3 20 2 3 3" xfId="30552"/>
    <cellStyle name="40% - Accent3 20 2 4" xfId="30553"/>
    <cellStyle name="40% - Accent3 20 2 4 2" xfId="30554"/>
    <cellStyle name="40% - Accent3 20 2 4 2 2" xfId="30555"/>
    <cellStyle name="40% - Accent3 20 2 4 3" xfId="30556"/>
    <cellStyle name="40% - Accent3 20 2 5" xfId="30557"/>
    <cellStyle name="40% - Accent3 20 2 5 2" xfId="30558"/>
    <cellStyle name="40% - Accent3 20 2 6" xfId="30559"/>
    <cellStyle name="40% - Accent3 20 3" xfId="30560"/>
    <cellStyle name="40% - Accent3 20 3 2" xfId="30561"/>
    <cellStyle name="40% - Accent3 20 3 2 2" xfId="30562"/>
    <cellStyle name="40% - Accent3 20 3 2 2 2" xfId="30563"/>
    <cellStyle name="40% - Accent3 20 3 2 3" xfId="30564"/>
    <cellStyle name="40% - Accent3 20 3 3" xfId="30565"/>
    <cellStyle name="40% - Accent3 20 3 3 2" xfId="30566"/>
    <cellStyle name="40% - Accent3 20 3 3 2 2" xfId="30567"/>
    <cellStyle name="40% - Accent3 20 3 3 3" xfId="30568"/>
    <cellStyle name="40% - Accent3 20 3 4" xfId="30569"/>
    <cellStyle name="40% - Accent3 20 3 4 2" xfId="30570"/>
    <cellStyle name="40% - Accent3 20 3 5" xfId="30571"/>
    <cellStyle name="40% - Accent3 20 4" xfId="30572"/>
    <cellStyle name="40% - Accent3 20 4 2" xfId="30573"/>
    <cellStyle name="40% - Accent3 20 4 2 2" xfId="30574"/>
    <cellStyle name="40% - Accent3 20 4 3" xfId="30575"/>
    <cellStyle name="40% - Accent3 20 5" xfId="30576"/>
    <cellStyle name="40% - Accent3 20 5 2" xfId="30577"/>
    <cellStyle name="40% - Accent3 20 5 2 2" xfId="30578"/>
    <cellStyle name="40% - Accent3 20 5 3" xfId="30579"/>
    <cellStyle name="40% - Accent3 20 6" xfId="30580"/>
    <cellStyle name="40% - Accent3 20 6 2" xfId="30581"/>
    <cellStyle name="40% - Accent3 20 7" xfId="30582"/>
    <cellStyle name="40% - Accent3 21" xfId="30583"/>
    <cellStyle name="40% - Accent3 21 2" xfId="30584"/>
    <cellStyle name="40% - Accent3 21 2 2" xfId="30585"/>
    <cellStyle name="40% - Accent3 21 2 2 2" xfId="30586"/>
    <cellStyle name="40% - Accent3 21 2 2 2 2" xfId="30587"/>
    <cellStyle name="40% - Accent3 21 2 2 2 2 2" xfId="30588"/>
    <cellStyle name="40% - Accent3 21 2 2 2 3" xfId="30589"/>
    <cellStyle name="40% - Accent3 21 2 2 3" xfId="30590"/>
    <cellStyle name="40% - Accent3 21 2 2 3 2" xfId="30591"/>
    <cellStyle name="40% - Accent3 21 2 2 3 2 2" xfId="30592"/>
    <cellStyle name="40% - Accent3 21 2 2 3 3" xfId="30593"/>
    <cellStyle name="40% - Accent3 21 2 2 4" xfId="30594"/>
    <cellStyle name="40% - Accent3 21 2 2 4 2" xfId="30595"/>
    <cellStyle name="40% - Accent3 21 2 2 5" xfId="30596"/>
    <cellStyle name="40% - Accent3 21 2 3" xfId="30597"/>
    <cellStyle name="40% - Accent3 21 2 3 2" xfId="30598"/>
    <cellStyle name="40% - Accent3 21 2 3 2 2" xfId="30599"/>
    <cellStyle name="40% - Accent3 21 2 3 3" xfId="30600"/>
    <cellStyle name="40% - Accent3 21 2 4" xfId="30601"/>
    <cellStyle name="40% - Accent3 21 2 4 2" xfId="30602"/>
    <cellStyle name="40% - Accent3 21 2 4 2 2" xfId="30603"/>
    <cellStyle name="40% - Accent3 21 2 4 3" xfId="30604"/>
    <cellStyle name="40% - Accent3 21 2 5" xfId="30605"/>
    <cellStyle name="40% - Accent3 21 2 5 2" xfId="30606"/>
    <cellStyle name="40% - Accent3 21 2 6" xfId="30607"/>
    <cellStyle name="40% - Accent3 21 3" xfId="30608"/>
    <cellStyle name="40% - Accent3 21 3 2" xfId="30609"/>
    <cellStyle name="40% - Accent3 21 3 2 2" xfId="30610"/>
    <cellStyle name="40% - Accent3 21 3 2 2 2" xfId="30611"/>
    <cellStyle name="40% - Accent3 21 3 2 3" xfId="30612"/>
    <cellStyle name="40% - Accent3 21 3 3" xfId="30613"/>
    <cellStyle name="40% - Accent3 21 3 3 2" xfId="30614"/>
    <cellStyle name="40% - Accent3 21 3 3 2 2" xfId="30615"/>
    <cellStyle name="40% - Accent3 21 3 3 3" xfId="30616"/>
    <cellStyle name="40% - Accent3 21 3 4" xfId="30617"/>
    <cellStyle name="40% - Accent3 21 3 4 2" xfId="30618"/>
    <cellStyle name="40% - Accent3 21 3 5" xfId="30619"/>
    <cellStyle name="40% - Accent3 21 4" xfId="30620"/>
    <cellStyle name="40% - Accent3 21 4 2" xfId="30621"/>
    <cellStyle name="40% - Accent3 21 4 2 2" xfId="30622"/>
    <cellStyle name="40% - Accent3 21 4 3" xfId="30623"/>
    <cellStyle name="40% - Accent3 21 5" xfId="30624"/>
    <cellStyle name="40% - Accent3 21 5 2" xfId="30625"/>
    <cellStyle name="40% - Accent3 21 5 2 2" xfId="30626"/>
    <cellStyle name="40% - Accent3 21 5 3" xfId="30627"/>
    <cellStyle name="40% - Accent3 21 6" xfId="30628"/>
    <cellStyle name="40% - Accent3 21 6 2" xfId="30629"/>
    <cellStyle name="40% - Accent3 21 7" xfId="30630"/>
    <cellStyle name="40% - Accent3 22" xfId="30631"/>
    <cellStyle name="40% - Accent3 22 2" xfId="30632"/>
    <cellStyle name="40% - Accent3 22 2 2" xfId="30633"/>
    <cellStyle name="40% - Accent3 22 2 2 2" xfId="30634"/>
    <cellStyle name="40% - Accent3 22 2 2 2 2" xfId="30635"/>
    <cellStyle name="40% - Accent3 22 2 2 2 2 2" xfId="30636"/>
    <cellStyle name="40% - Accent3 22 2 2 2 3" xfId="30637"/>
    <cellStyle name="40% - Accent3 22 2 2 3" xfId="30638"/>
    <cellStyle name="40% - Accent3 22 2 2 3 2" xfId="30639"/>
    <cellStyle name="40% - Accent3 22 2 2 3 2 2" xfId="30640"/>
    <cellStyle name="40% - Accent3 22 2 2 3 3" xfId="30641"/>
    <cellStyle name="40% - Accent3 22 2 2 4" xfId="30642"/>
    <cellStyle name="40% - Accent3 22 2 2 4 2" xfId="30643"/>
    <cellStyle name="40% - Accent3 22 2 2 5" xfId="30644"/>
    <cellStyle name="40% - Accent3 22 2 3" xfId="30645"/>
    <cellStyle name="40% - Accent3 22 2 3 2" xfId="30646"/>
    <cellStyle name="40% - Accent3 22 2 3 2 2" xfId="30647"/>
    <cellStyle name="40% - Accent3 22 2 3 3" xfId="30648"/>
    <cellStyle name="40% - Accent3 22 2 4" xfId="30649"/>
    <cellStyle name="40% - Accent3 22 2 4 2" xfId="30650"/>
    <cellStyle name="40% - Accent3 22 2 4 2 2" xfId="30651"/>
    <cellStyle name="40% - Accent3 22 2 4 3" xfId="30652"/>
    <cellStyle name="40% - Accent3 22 2 5" xfId="30653"/>
    <cellStyle name="40% - Accent3 22 2 5 2" xfId="30654"/>
    <cellStyle name="40% - Accent3 22 2 6" xfId="30655"/>
    <cellStyle name="40% - Accent3 22 3" xfId="30656"/>
    <cellStyle name="40% - Accent3 22 3 2" xfId="30657"/>
    <cellStyle name="40% - Accent3 22 3 2 2" xfId="30658"/>
    <cellStyle name="40% - Accent3 22 3 2 2 2" xfId="30659"/>
    <cellStyle name="40% - Accent3 22 3 2 3" xfId="30660"/>
    <cellStyle name="40% - Accent3 22 3 3" xfId="30661"/>
    <cellStyle name="40% - Accent3 22 3 3 2" xfId="30662"/>
    <cellStyle name="40% - Accent3 22 3 3 2 2" xfId="30663"/>
    <cellStyle name="40% - Accent3 22 3 3 3" xfId="30664"/>
    <cellStyle name="40% - Accent3 22 3 4" xfId="30665"/>
    <cellStyle name="40% - Accent3 22 3 4 2" xfId="30666"/>
    <cellStyle name="40% - Accent3 22 3 5" xfId="30667"/>
    <cellStyle name="40% - Accent3 22 4" xfId="30668"/>
    <cellStyle name="40% - Accent3 22 4 2" xfId="30669"/>
    <cellStyle name="40% - Accent3 22 4 2 2" xfId="30670"/>
    <cellStyle name="40% - Accent3 22 4 3" xfId="30671"/>
    <cellStyle name="40% - Accent3 22 5" xfId="30672"/>
    <cellStyle name="40% - Accent3 22 5 2" xfId="30673"/>
    <cellStyle name="40% - Accent3 22 5 2 2" xfId="30674"/>
    <cellStyle name="40% - Accent3 22 5 3" xfId="30675"/>
    <cellStyle name="40% - Accent3 22 6" xfId="30676"/>
    <cellStyle name="40% - Accent3 22 6 2" xfId="30677"/>
    <cellStyle name="40% - Accent3 22 7" xfId="30678"/>
    <cellStyle name="40% - Accent3 23" xfId="30679"/>
    <cellStyle name="40% - Accent3 23 2" xfId="30680"/>
    <cellStyle name="40% - Accent3 23 2 2" xfId="30681"/>
    <cellStyle name="40% - Accent3 23 2 2 2" xfId="30682"/>
    <cellStyle name="40% - Accent3 23 2 2 2 2" xfId="30683"/>
    <cellStyle name="40% - Accent3 23 2 2 3" xfId="30684"/>
    <cellStyle name="40% - Accent3 23 2 3" xfId="30685"/>
    <cellStyle name="40% - Accent3 23 2 3 2" xfId="30686"/>
    <cellStyle name="40% - Accent3 23 2 3 2 2" xfId="30687"/>
    <cellStyle name="40% - Accent3 23 2 3 3" xfId="30688"/>
    <cellStyle name="40% - Accent3 23 2 4" xfId="30689"/>
    <cellStyle name="40% - Accent3 23 2 4 2" xfId="30690"/>
    <cellStyle name="40% - Accent3 23 2 5" xfId="30691"/>
    <cellStyle name="40% - Accent3 23 3" xfId="30692"/>
    <cellStyle name="40% - Accent3 23 3 2" xfId="30693"/>
    <cellStyle name="40% - Accent3 23 3 2 2" xfId="30694"/>
    <cellStyle name="40% - Accent3 23 3 3" xfId="30695"/>
    <cellStyle name="40% - Accent3 23 4" xfId="30696"/>
    <cellStyle name="40% - Accent3 23 4 2" xfId="30697"/>
    <cellStyle name="40% - Accent3 23 4 2 2" xfId="30698"/>
    <cellStyle name="40% - Accent3 23 4 3" xfId="30699"/>
    <cellStyle name="40% - Accent3 23 5" xfId="30700"/>
    <cellStyle name="40% - Accent3 23 5 2" xfId="30701"/>
    <cellStyle name="40% - Accent3 23 6" xfId="30702"/>
    <cellStyle name="40% - Accent3 24" xfId="30703"/>
    <cellStyle name="40% - Accent3 24 2" xfId="30704"/>
    <cellStyle name="40% - Accent3 24 2 2" xfId="30705"/>
    <cellStyle name="40% - Accent3 24 2 2 2" xfId="30706"/>
    <cellStyle name="40% - Accent3 24 2 3" xfId="30707"/>
    <cellStyle name="40% - Accent3 24 3" xfId="30708"/>
    <cellStyle name="40% - Accent3 24 3 2" xfId="30709"/>
    <cellStyle name="40% - Accent3 24 3 2 2" xfId="30710"/>
    <cellStyle name="40% - Accent3 24 3 3" xfId="30711"/>
    <cellStyle name="40% - Accent3 24 4" xfId="30712"/>
    <cellStyle name="40% - Accent3 24 4 2" xfId="30713"/>
    <cellStyle name="40% - Accent3 24 5" xfId="30714"/>
    <cellStyle name="40% - Accent3 25" xfId="30715"/>
    <cellStyle name="40% - Accent3 25 2" xfId="30716"/>
    <cellStyle name="40% - Accent3 25 2 2" xfId="30717"/>
    <cellStyle name="40% - Accent3 25 2 3" xfId="30718"/>
    <cellStyle name="40% - Accent3 25 3" xfId="30719"/>
    <cellStyle name="40% - Accent3 25 3 2" xfId="30720"/>
    <cellStyle name="40% - Accent3 25 4" xfId="30721"/>
    <cellStyle name="40% - Accent3 25 5" xfId="30722"/>
    <cellStyle name="40% - Accent3 26" xfId="30723"/>
    <cellStyle name="40% - Accent3 26 2" xfId="30724"/>
    <cellStyle name="40% - Accent3 26 2 2" xfId="30725"/>
    <cellStyle name="40% - Accent3 26 2 3" xfId="30726"/>
    <cellStyle name="40% - Accent3 26 3" xfId="30727"/>
    <cellStyle name="40% - Accent3 26 3 2" xfId="30728"/>
    <cellStyle name="40% - Accent3 26 4" xfId="30729"/>
    <cellStyle name="40% - Accent3 26 5" xfId="30730"/>
    <cellStyle name="40% - Accent3 27" xfId="30731"/>
    <cellStyle name="40% - Accent3 27 2" xfId="30732"/>
    <cellStyle name="40% - Accent3 27 2 2" xfId="30733"/>
    <cellStyle name="40% - Accent3 27 2 3" xfId="30734"/>
    <cellStyle name="40% - Accent3 27 3" xfId="30735"/>
    <cellStyle name="40% - Accent3 27 3 2" xfId="30736"/>
    <cellStyle name="40% - Accent3 27 4" xfId="30737"/>
    <cellStyle name="40% - Accent3 27 5" xfId="30738"/>
    <cellStyle name="40% - Accent3 28" xfId="30739"/>
    <cellStyle name="40% - Accent3 28 2" xfId="30740"/>
    <cellStyle name="40% - Accent3 28 2 2" xfId="30741"/>
    <cellStyle name="40% - Accent3 28 3" xfId="30742"/>
    <cellStyle name="40% - Accent3 28 3 2" xfId="30743"/>
    <cellStyle name="40% - Accent3 28 4" xfId="30744"/>
    <cellStyle name="40% - Accent3 28 5" xfId="30745"/>
    <cellStyle name="40% - Accent3 29" xfId="30746"/>
    <cellStyle name="40% - Accent3 29 2" xfId="30747"/>
    <cellStyle name="40% - Accent3 29 2 2" xfId="30748"/>
    <cellStyle name="40% - Accent3 29 3" xfId="30749"/>
    <cellStyle name="40% - Accent3 29 3 2" xfId="30750"/>
    <cellStyle name="40% - Accent3 29 4" xfId="30751"/>
    <cellStyle name="40% - Accent3 29 5" xfId="30752"/>
    <cellStyle name="40% - Accent3 3" xfId="75"/>
    <cellStyle name="40% - Accent3 3 10" xfId="30754"/>
    <cellStyle name="40% - Accent3 3 10 2" xfId="30755"/>
    <cellStyle name="40% - Accent3 3 11" xfId="30756"/>
    <cellStyle name="40% - Accent3 3 12" xfId="30753"/>
    <cellStyle name="40% - Accent3 3 2" xfId="121"/>
    <cellStyle name="40% - Accent3 3 2 10" xfId="30757"/>
    <cellStyle name="40% - Accent3 3 2 2" xfId="209"/>
    <cellStyle name="40% - Accent3 3 2 2 2" xfId="385"/>
    <cellStyle name="40% - Accent3 3 2 2 2 2" xfId="30760"/>
    <cellStyle name="40% - Accent3 3 2 2 2 2 2" xfId="30761"/>
    <cellStyle name="40% - Accent3 3 2 2 2 2 2 2" xfId="30762"/>
    <cellStyle name="40% - Accent3 3 2 2 2 2 2 2 2" xfId="30763"/>
    <cellStyle name="40% - Accent3 3 2 2 2 2 2 3" xfId="30764"/>
    <cellStyle name="40% - Accent3 3 2 2 2 2 3" xfId="30765"/>
    <cellStyle name="40% - Accent3 3 2 2 2 2 3 2" xfId="30766"/>
    <cellStyle name="40% - Accent3 3 2 2 2 2 3 2 2" xfId="30767"/>
    <cellStyle name="40% - Accent3 3 2 2 2 2 3 3" xfId="30768"/>
    <cellStyle name="40% - Accent3 3 2 2 2 2 4" xfId="30769"/>
    <cellStyle name="40% - Accent3 3 2 2 2 2 4 2" xfId="30770"/>
    <cellStyle name="40% - Accent3 3 2 2 2 2 5" xfId="30771"/>
    <cellStyle name="40% - Accent3 3 2 2 2 3" xfId="30772"/>
    <cellStyle name="40% - Accent3 3 2 2 2 3 2" xfId="30773"/>
    <cellStyle name="40% - Accent3 3 2 2 2 3 2 2" xfId="30774"/>
    <cellStyle name="40% - Accent3 3 2 2 2 3 3" xfId="30775"/>
    <cellStyle name="40% - Accent3 3 2 2 2 4" xfId="30776"/>
    <cellStyle name="40% - Accent3 3 2 2 2 4 2" xfId="30777"/>
    <cellStyle name="40% - Accent3 3 2 2 2 4 2 2" xfId="30778"/>
    <cellStyle name="40% - Accent3 3 2 2 2 4 3" xfId="30779"/>
    <cellStyle name="40% - Accent3 3 2 2 2 5" xfId="30780"/>
    <cellStyle name="40% - Accent3 3 2 2 2 5 2" xfId="30781"/>
    <cellStyle name="40% - Accent3 3 2 2 2 6" xfId="30782"/>
    <cellStyle name="40% - Accent3 3 2 2 2 7" xfId="30759"/>
    <cellStyle name="40% - Accent3 3 2 2 3" xfId="30783"/>
    <cellStyle name="40% - Accent3 3 2 2 3 2" xfId="30784"/>
    <cellStyle name="40% - Accent3 3 2 2 3 2 2" xfId="30785"/>
    <cellStyle name="40% - Accent3 3 2 2 3 2 2 2" xfId="30786"/>
    <cellStyle name="40% - Accent3 3 2 2 3 2 3" xfId="30787"/>
    <cellStyle name="40% - Accent3 3 2 2 3 3" xfId="30788"/>
    <cellStyle name="40% - Accent3 3 2 2 3 3 2" xfId="30789"/>
    <cellStyle name="40% - Accent3 3 2 2 3 3 2 2" xfId="30790"/>
    <cellStyle name="40% - Accent3 3 2 2 3 3 3" xfId="30791"/>
    <cellStyle name="40% - Accent3 3 2 2 3 4" xfId="30792"/>
    <cellStyle name="40% - Accent3 3 2 2 3 4 2" xfId="30793"/>
    <cellStyle name="40% - Accent3 3 2 2 3 5" xfId="30794"/>
    <cellStyle name="40% - Accent3 3 2 2 4" xfId="30795"/>
    <cellStyle name="40% - Accent3 3 2 2 4 2" xfId="30796"/>
    <cellStyle name="40% - Accent3 3 2 2 4 2 2" xfId="30797"/>
    <cellStyle name="40% - Accent3 3 2 2 4 3" xfId="30798"/>
    <cellStyle name="40% - Accent3 3 2 2 5" xfId="30799"/>
    <cellStyle name="40% - Accent3 3 2 2 5 2" xfId="30800"/>
    <cellStyle name="40% - Accent3 3 2 2 5 2 2" xfId="30801"/>
    <cellStyle name="40% - Accent3 3 2 2 5 3" xfId="30802"/>
    <cellStyle name="40% - Accent3 3 2 2 6" xfId="30803"/>
    <cellStyle name="40% - Accent3 3 2 2 6 2" xfId="30804"/>
    <cellStyle name="40% - Accent3 3 2 2 6 2 2" xfId="30805"/>
    <cellStyle name="40% - Accent3 3 2 2 6 3" xfId="30806"/>
    <cellStyle name="40% - Accent3 3 2 2 7" xfId="30807"/>
    <cellStyle name="40% - Accent3 3 2 2 7 2" xfId="30808"/>
    <cellStyle name="40% - Accent3 3 2 2 8" xfId="30809"/>
    <cellStyle name="40% - Accent3 3 2 2 9" xfId="30758"/>
    <cellStyle name="40% - Accent3 3 2 3" xfId="297"/>
    <cellStyle name="40% - Accent3 3 2 3 2" xfId="30811"/>
    <cellStyle name="40% - Accent3 3 2 3 2 2" xfId="30812"/>
    <cellStyle name="40% - Accent3 3 2 3 2 2 2" xfId="30813"/>
    <cellStyle name="40% - Accent3 3 2 3 2 2 2 2" xfId="30814"/>
    <cellStyle name="40% - Accent3 3 2 3 2 2 3" xfId="30815"/>
    <cellStyle name="40% - Accent3 3 2 3 2 3" xfId="30816"/>
    <cellStyle name="40% - Accent3 3 2 3 2 3 2" xfId="30817"/>
    <cellStyle name="40% - Accent3 3 2 3 2 3 2 2" xfId="30818"/>
    <cellStyle name="40% - Accent3 3 2 3 2 3 3" xfId="30819"/>
    <cellStyle name="40% - Accent3 3 2 3 2 4" xfId="30820"/>
    <cellStyle name="40% - Accent3 3 2 3 2 4 2" xfId="30821"/>
    <cellStyle name="40% - Accent3 3 2 3 2 5" xfId="30822"/>
    <cellStyle name="40% - Accent3 3 2 3 3" xfId="30823"/>
    <cellStyle name="40% - Accent3 3 2 3 3 2" xfId="30824"/>
    <cellStyle name="40% - Accent3 3 2 3 3 2 2" xfId="30825"/>
    <cellStyle name="40% - Accent3 3 2 3 3 3" xfId="30826"/>
    <cellStyle name="40% - Accent3 3 2 3 4" xfId="30827"/>
    <cellStyle name="40% - Accent3 3 2 3 4 2" xfId="30828"/>
    <cellStyle name="40% - Accent3 3 2 3 4 2 2" xfId="30829"/>
    <cellStyle name="40% - Accent3 3 2 3 4 3" xfId="30830"/>
    <cellStyle name="40% - Accent3 3 2 3 5" xfId="30831"/>
    <cellStyle name="40% - Accent3 3 2 3 5 2" xfId="30832"/>
    <cellStyle name="40% - Accent3 3 2 3 6" xfId="30833"/>
    <cellStyle name="40% - Accent3 3 2 3 7" xfId="30810"/>
    <cellStyle name="40% - Accent3 3 2 4" xfId="30834"/>
    <cellStyle name="40% - Accent3 3 2 4 2" xfId="30835"/>
    <cellStyle name="40% - Accent3 3 2 4 2 2" xfId="30836"/>
    <cellStyle name="40% - Accent3 3 2 4 2 2 2" xfId="30837"/>
    <cellStyle name="40% - Accent3 3 2 4 2 3" xfId="30838"/>
    <cellStyle name="40% - Accent3 3 2 4 3" xfId="30839"/>
    <cellStyle name="40% - Accent3 3 2 4 3 2" xfId="30840"/>
    <cellStyle name="40% - Accent3 3 2 4 3 2 2" xfId="30841"/>
    <cellStyle name="40% - Accent3 3 2 4 3 3" xfId="30842"/>
    <cellStyle name="40% - Accent3 3 2 4 4" xfId="30843"/>
    <cellStyle name="40% - Accent3 3 2 4 4 2" xfId="30844"/>
    <cellStyle name="40% - Accent3 3 2 4 5" xfId="30845"/>
    <cellStyle name="40% - Accent3 3 2 5" xfId="30846"/>
    <cellStyle name="40% - Accent3 3 2 5 2" xfId="30847"/>
    <cellStyle name="40% - Accent3 3 2 5 2 2" xfId="30848"/>
    <cellStyle name="40% - Accent3 3 2 5 3" xfId="30849"/>
    <cellStyle name="40% - Accent3 3 2 6" xfId="30850"/>
    <cellStyle name="40% - Accent3 3 2 6 2" xfId="30851"/>
    <cellStyle name="40% - Accent3 3 2 6 2 2" xfId="30852"/>
    <cellStyle name="40% - Accent3 3 2 6 3" xfId="30853"/>
    <cellStyle name="40% - Accent3 3 2 7" xfId="30854"/>
    <cellStyle name="40% - Accent3 3 2 7 2" xfId="30855"/>
    <cellStyle name="40% - Accent3 3 2 7 2 2" xfId="30856"/>
    <cellStyle name="40% - Accent3 3 2 7 3" xfId="30857"/>
    <cellStyle name="40% - Accent3 3 2 8" xfId="30858"/>
    <cellStyle name="40% - Accent3 3 2 8 2" xfId="30859"/>
    <cellStyle name="40% - Accent3 3 2 9" xfId="30860"/>
    <cellStyle name="40% - Accent3 3 3" xfId="165"/>
    <cellStyle name="40% - Accent3 3 3 2" xfId="341"/>
    <cellStyle name="40% - Accent3 3 3 2 2" xfId="30863"/>
    <cellStyle name="40% - Accent3 3 3 2 2 2" xfId="30864"/>
    <cellStyle name="40% - Accent3 3 3 2 2 2 2" xfId="30865"/>
    <cellStyle name="40% - Accent3 3 3 2 2 2 2 2" xfId="30866"/>
    <cellStyle name="40% - Accent3 3 3 2 2 2 3" xfId="30867"/>
    <cellStyle name="40% - Accent3 3 3 2 2 3" xfId="30868"/>
    <cellStyle name="40% - Accent3 3 3 2 2 3 2" xfId="30869"/>
    <cellStyle name="40% - Accent3 3 3 2 2 3 2 2" xfId="30870"/>
    <cellStyle name="40% - Accent3 3 3 2 2 3 3" xfId="30871"/>
    <cellStyle name="40% - Accent3 3 3 2 2 4" xfId="30872"/>
    <cellStyle name="40% - Accent3 3 3 2 2 4 2" xfId="30873"/>
    <cellStyle name="40% - Accent3 3 3 2 2 5" xfId="30874"/>
    <cellStyle name="40% - Accent3 3 3 2 3" xfId="30875"/>
    <cellStyle name="40% - Accent3 3 3 2 3 2" xfId="30876"/>
    <cellStyle name="40% - Accent3 3 3 2 3 2 2" xfId="30877"/>
    <cellStyle name="40% - Accent3 3 3 2 3 3" xfId="30878"/>
    <cellStyle name="40% - Accent3 3 3 2 4" xfId="30879"/>
    <cellStyle name="40% - Accent3 3 3 2 4 2" xfId="30880"/>
    <cellStyle name="40% - Accent3 3 3 2 4 2 2" xfId="30881"/>
    <cellStyle name="40% - Accent3 3 3 2 4 3" xfId="30882"/>
    <cellStyle name="40% - Accent3 3 3 2 5" xfId="30883"/>
    <cellStyle name="40% - Accent3 3 3 2 5 2" xfId="30884"/>
    <cellStyle name="40% - Accent3 3 3 2 6" xfId="30885"/>
    <cellStyle name="40% - Accent3 3 3 2 7" xfId="30862"/>
    <cellStyle name="40% - Accent3 3 3 3" xfId="30886"/>
    <cellStyle name="40% - Accent3 3 3 3 2" xfId="30887"/>
    <cellStyle name="40% - Accent3 3 3 3 2 2" xfId="30888"/>
    <cellStyle name="40% - Accent3 3 3 3 2 2 2" xfId="30889"/>
    <cellStyle name="40% - Accent3 3 3 3 2 3" xfId="30890"/>
    <cellStyle name="40% - Accent3 3 3 3 3" xfId="30891"/>
    <cellStyle name="40% - Accent3 3 3 3 3 2" xfId="30892"/>
    <cellStyle name="40% - Accent3 3 3 3 3 2 2" xfId="30893"/>
    <cellStyle name="40% - Accent3 3 3 3 3 3" xfId="30894"/>
    <cellStyle name="40% - Accent3 3 3 3 4" xfId="30895"/>
    <cellStyle name="40% - Accent3 3 3 3 4 2" xfId="30896"/>
    <cellStyle name="40% - Accent3 3 3 3 5" xfId="30897"/>
    <cellStyle name="40% - Accent3 3 3 4" xfId="30898"/>
    <cellStyle name="40% - Accent3 3 3 4 2" xfId="30899"/>
    <cellStyle name="40% - Accent3 3 3 4 2 2" xfId="30900"/>
    <cellStyle name="40% - Accent3 3 3 4 3" xfId="30901"/>
    <cellStyle name="40% - Accent3 3 3 5" xfId="30902"/>
    <cellStyle name="40% - Accent3 3 3 5 2" xfId="30903"/>
    <cellStyle name="40% - Accent3 3 3 5 2 2" xfId="30904"/>
    <cellStyle name="40% - Accent3 3 3 5 3" xfId="30905"/>
    <cellStyle name="40% - Accent3 3 3 6" xfId="30906"/>
    <cellStyle name="40% - Accent3 3 3 6 2" xfId="30907"/>
    <cellStyle name="40% - Accent3 3 3 6 2 2" xfId="30908"/>
    <cellStyle name="40% - Accent3 3 3 6 3" xfId="30909"/>
    <cellStyle name="40% - Accent3 3 3 7" xfId="30910"/>
    <cellStyle name="40% - Accent3 3 3 7 2" xfId="30911"/>
    <cellStyle name="40% - Accent3 3 3 8" xfId="30912"/>
    <cellStyle name="40% - Accent3 3 3 9" xfId="30861"/>
    <cellStyle name="40% - Accent3 3 4" xfId="253"/>
    <cellStyle name="40% - Accent3 3 4 2" xfId="30914"/>
    <cellStyle name="40% - Accent3 3 4 2 2" xfId="30915"/>
    <cellStyle name="40% - Accent3 3 4 2 2 2" xfId="30916"/>
    <cellStyle name="40% - Accent3 3 4 2 2 2 2" xfId="30917"/>
    <cellStyle name="40% - Accent3 3 4 2 2 3" xfId="30918"/>
    <cellStyle name="40% - Accent3 3 4 2 3" xfId="30919"/>
    <cellStyle name="40% - Accent3 3 4 2 3 2" xfId="30920"/>
    <cellStyle name="40% - Accent3 3 4 2 3 2 2" xfId="30921"/>
    <cellStyle name="40% - Accent3 3 4 2 3 3" xfId="30922"/>
    <cellStyle name="40% - Accent3 3 4 2 4" xfId="30923"/>
    <cellStyle name="40% - Accent3 3 4 2 4 2" xfId="30924"/>
    <cellStyle name="40% - Accent3 3 4 2 5" xfId="30925"/>
    <cellStyle name="40% - Accent3 3 4 3" xfId="30926"/>
    <cellStyle name="40% - Accent3 3 4 3 2" xfId="30927"/>
    <cellStyle name="40% - Accent3 3 4 3 2 2" xfId="30928"/>
    <cellStyle name="40% - Accent3 3 4 3 3" xfId="30929"/>
    <cellStyle name="40% - Accent3 3 4 4" xfId="30930"/>
    <cellStyle name="40% - Accent3 3 4 4 2" xfId="30931"/>
    <cellStyle name="40% - Accent3 3 4 4 2 2" xfId="30932"/>
    <cellStyle name="40% - Accent3 3 4 4 3" xfId="30933"/>
    <cellStyle name="40% - Accent3 3 4 5" xfId="30934"/>
    <cellStyle name="40% - Accent3 3 4 5 2" xfId="30935"/>
    <cellStyle name="40% - Accent3 3 4 6" xfId="30936"/>
    <cellStyle name="40% - Accent3 3 4 7" xfId="30913"/>
    <cellStyle name="40% - Accent3 3 5" xfId="30937"/>
    <cellStyle name="40% - Accent3 3 5 2" xfId="30938"/>
    <cellStyle name="40% - Accent3 3 5 2 2" xfId="30939"/>
    <cellStyle name="40% - Accent3 3 5 2 2 2" xfId="30940"/>
    <cellStyle name="40% - Accent3 3 5 2 3" xfId="30941"/>
    <cellStyle name="40% - Accent3 3 5 3" xfId="30942"/>
    <cellStyle name="40% - Accent3 3 5 3 2" xfId="30943"/>
    <cellStyle name="40% - Accent3 3 5 3 2 2" xfId="30944"/>
    <cellStyle name="40% - Accent3 3 5 3 3" xfId="30945"/>
    <cellStyle name="40% - Accent3 3 5 4" xfId="30946"/>
    <cellStyle name="40% - Accent3 3 5 4 2" xfId="30947"/>
    <cellStyle name="40% - Accent3 3 5 5" xfId="30948"/>
    <cellStyle name="40% - Accent3 3 6" xfId="30949"/>
    <cellStyle name="40% - Accent3 3 6 2" xfId="30950"/>
    <cellStyle name="40% - Accent3 3 6 2 2" xfId="30951"/>
    <cellStyle name="40% - Accent3 3 6 3" xfId="30952"/>
    <cellStyle name="40% - Accent3 3 7" xfId="30953"/>
    <cellStyle name="40% - Accent3 3 7 2" xfId="30954"/>
    <cellStyle name="40% - Accent3 3 7 2 2" xfId="30955"/>
    <cellStyle name="40% - Accent3 3 7 3" xfId="30956"/>
    <cellStyle name="40% - Accent3 3 8" xfId="30957"/>
    <cellStyle name="40% - Accent3 3 8 2" xfId="30958"/>
    <cellStyle name="40% - Accent3 3 8 2 2" xfId="30959"/>
    <cellStyle name="40% - Accent3 3 8 3" xfId="30960"/>
    <cellStyle name="40% - Accent3 3 9" xfId="30961"/>
    <cellStyle name="40% - Accent3 3 9 2" xfId="30962"/>
    <cellStyle name="40% - Accent3 30" xfId="30963"/>
    <cellStyle name="40% - Accent3 30 2" xfId="30964"/>
    <cellStyle name="40% - Accent3 30 2 2" xfId="30965"/>
    <cellStyle name="40% - Accent3 30 3" xfId="30966"/>
    <cellStyle name="40% - Accent3 30 3 2" xfId="30967"/>
    <cellStyle name="40% - Accent3 30 4" xfId="30968"/>
    <cellStyle name="40% - Accent3 30 5" xfId="30969"/>
    <cellStyle name="40% - Accent3 31" xfId="30970"/>
    <cellStyle name="40% - Accent3 31 2" xfId="30971"/>
    <cellStyle name="40% - Accent3 31 2 2" xfId="30972"/>
    <cellStyle name="40% - Accent3 31 3" xfId="30973"/>
    <cellStyle name="40% - Accent3 31 3 2" xfId="30974"/>
    <cellStyle name="40% - Accent3 31 4" xfId="30975"/>
    <cellStyle name="40% - Accent3 31 5" xfId="30976"/>
    <cellStyle name="40% - Accent3 32" xfId="30977"/>
    <cellStyle name="40% - Accent3 32 2" xfId="30978"/>
    <cellStyle name="40% - Accent3 32 2 2" xfId="30979"/>
    <cellStyle name="40% - Accent3 32 3" xfId="30980"/>
    <cellStyle name="40% - Accent3 32 3 2" xfId="30981"/>
    <cellStyle name="40% - Accent3 32 4" xfId="30982"/>
    <cellStyle name="40% - Accent3 32 5" xfId="30983"/>
    <cellStyle name="40% - Accent3 33" xfId="30984"/>
    <cellStyle name="40% - Accent3 33 2" xfId="30985"/>
    <cellStyle name="40% - Accent3 33 2 2" xfId="30986"/>
    <cellStyle name="40% - Accent3 33 3" xfId="30987"/>
    <cellStyle name="40% - Accent3 33 3 2" xfId="30988"/>
    <cellStyle name="40% - Accent3 33 4" xfId="30989"/>
    <cellStyle name="40% - Accent3 33 5" xfId="30990"/>
    <cellStyle name="40% - Accent3 34" xfId="30991"/>
    <cellStyle name="40% - Accent3 34 2" xfId="30992"/>
    <cellStyle name="40% - Accent3 34 2 2" xfId="30993"/>
    <cellStyle name="40% - Accent3 34 3" xfId="30994"/>
    <cellStyle name="40% - Accent3 34 3 2" xfId="30995"/>
    <cellStyle name="40% - Accent3 34 4" xfId="30996"/>
    <cellStyle name="40% - Accent3 34 5" xfId="30997"/>
    <cellStyle name="40% - Accent3 35" xfId="30998"/>
    <cellStyle name="40% - Accent3 35 2" xfId="30999"/>
    <cellStyle name="40% - Accent3 35 2 2" xfId="31000"/>
    <cellStyle name="40% - Accent3 35 3" xfId="31001"/>
    <cellStyle name="40% - Accent3 35 3 2" xfId="31002"/>
    <cellStyle name="40% - Accent3 35 4" xfId="31003"/>
    <cellStyle name="40% - Accent3 35 5" xfId="31004"/>
    <cellStyle name="40% - Accent3 36" xfId="31005"/>
    <cellStyle name="40% - Accent3 36 2" xfId="31006"/>
    <cellStyle name="40% - Accent3 36 2 2" xfId="31007"/>
    <cellStyle name="40% - Accent3 36 3" xfId="31008"/>
    <cellStyle name="40% - Accent3 36 3 2" xfId="31009"/>
    <cellStyle name="40% - Accent3 36 4" xfId="31010"/>
    <cellStyle name="40% - Accent3 36 5" xfId="31011"/>
    <cellStyle name="40% - Accent3 37" xfId="31012"/>
    <cellStyle name="40% - Accent3 37 2" xfId="31013"/>
    <cellStyle name="40% - Accent3 37 2 2" xfId="31014"/>
    <cellStyle name="40% - Accent3 37 3" xfId="31015"/>
    <cellStyle name="40% - Accent3 37 3 2" xfId="31016"/>
    <cellStyle name="40% - Accent3 37 4" xfId="31017"/>
    <cellStyle name="40% - Accent3 37 5" xfId="31018"/>
    <cellStyle name="40% - Accent3 38" xfId="31019"/>
    <cellStyle name="40% - Accent3 38 2" xfId="31020"/>
    <cellStyle name="40% - Accent3 38 2 2" xfId="31021"/>
    <cellStyle name="40% - Accent3 38 3" xfId="31022"/>
    <cellStyle name="40% - Accent3 38 3 2" xfId="31023"/>
    <cellStyle name="40% - Accent3 38 4" xfId="31024"/>
    <cellStyle name="40% - Accent3 38 5" xfId="31025"/>
    <cellStyle name="40% - Accent3 39" xfId="31026"/>
    <cellStyle name="40% - Accent3 39 2" xfId="31027"/>
    <cellStyle name="40% - Accent3 39 2 2" xfId="31028"/>
    <cellStyle name="40% - Accent3 39 3" xfId="31029"/>
    <cellStyle name="40% - Accent3 39 3 2" xfId="31030"/>
    <cellStyle name="40% - Accent3 39 4" xfId="31031"/>
    <cellStyle name="40% - Accent3 39 5" xfId="31032"/>
    <cellStyle name="40% - Accent3 4" xfId="87"/>
    <cellStyle name="40% - Accent3 4 10" xfId="31034"/>
    <cellStyle name="40% - Accent3 4 10 2" xfId="31035"/>
    <cellStyle name="40% - Accent3 4 11" xfId="31036"/>
    <cellStyle name="40% - Accent3 4 12" xfId="31033"/>
    <cellStyle name="40% - Accent3 4 2" xfId="176"/>
    <cellStyle name="40% - Accent3 4 2 10" xfId="31037"/>
    <cellStyle name="40% - Accent3 4 2 2" xfId="352"/>
    <cellStyle name="40% - Accent3 4 2 2 2" xfId="31039"/>
    <cellStyle name="40% - Accent3 4 2 2 2 2" xfId="31040"/>
    <cellStyle name="40% - Accent3 4 2 2 2 2 2" xfId="31041"/>
    <cellStyle name="40% - Accent3 4 2 2 2 2 2 2" xfId="31042"/>
    <cellStyle name="40% - Accent3 4 2 2 2 2 2 2 2" xfId="31043"/>
    <cellStyle name="40% - Accent3 4 2 2 2 2 2 3" xfId="31044"/>
    <cellStyle name="40% - Accent3 4 2 2 2 2 3" xfId="31045"/>
    <cellStyle name="40% - Accent3 4 2 2 2 2 3 2" xfId="31046"/>
    <cellStyle name="40% - Accent3 4 2 2 2 2 3 2 2" xfId="31047"/>
    <cellStyle name="40% - Accent3 4 2 2 2 2 3 3" xfId="31048"/>
    <cellStyle name="40% - Accent3 4 2 2 2 2 4" xfId="31049"/>
    <cellStyle name="40% - Accent3 4 2 2 2 2 4 2" xfId="31050"/>
    <cellStyle name="40% - Accent3 4 2 2 2 2 5" xfId="31051"/>
    <cellStyle name="40% - Accent3 4 2 2 2 3" xfId="31052"/>
    <cellStyle name="40% - Accent3 4 2 2 2 3 2" xfId="31053"/>
    <cellStyle name="40% - Accent3 4 2 2 2 3 2 2" xfId="31054"/>
    <cellStyle name="40% - Accent3 4 2 2 2 3 3" xfId="31055"/>
    <cellStyle name="40% - Accent3 4 2 2 2 4" xfId="31056"/>
    <cellStyle name="40% - Accent3 4 2 2 2 4 2" xfId="31057"/>
    <cellStyle name="40% - Accent3 4 2 2 2 4 2 2" xfId="31058"/>
    <cellStyle name="40% - Accent3 4 2 2 2 4 3" xfId="31059"/>
    <cellStyle name="40% - Accent3 4 2 2 2 5" xfId="31060"/>
    <cellStyle name="40% - Accent3 4 2 2 2 5 2" xfId="31061"/>
    <cellStyle name="40% - Accent3 4 2 2 2 6" xfId="31062"/>
    <cellStyle name="40% - Accent3 4 2 2 3" xfId="31063"/>
    <cellStyle name="40% - Accent3 4 2 2 3 2" xfId="31064"/>
    <cellStyle name="40% - Accent3 4 2 2 3 2 2" xfId="31065"/>
    <cellStyle name="40% - Accent3 4 2 2 3 2 2 2" xfId="31066"/>
    <cellStyle name="40% - Accent3 4 2 2 3 2 3" xfId="31067"/>
    <cellStyle name="40% - Accent3 4 2 2 3 3" xfId="31068"/>
    <cellStyle name="40% - Accent3 4 2 2 3 3 2" xfId="31069"/>
    <cellStyle name="40% - Accent3 4 2 2 3 3 2 2" xfId="31070"/>
    <cellStyle name="40% - Accent3 4 2 2 3 3 3" xfId="31071"/>
    <cellStyle name="40% - Accent3 4 2 2 3 4" xfId="31072"/>
    <cellStyle name="40% - Accent3 4 2 2 3 4 2" xfId="31073"/>
    <cellStyle name="40% - Accent3 4 2 2 3 5" xfId="31074"/>
    <cellStyle name="40% - Accent3 4 2 2 4" xfId="31075"/>
    <cellStyle name="40% - Accent3 4 2 2 4 2" xfId="31076"/>
    <cellStyle name="40% - Accent3 4 2 2 4 2 2" xfId="31077"/>
    <cellStyle name="40% - Accent3 4 2 2 4 3" xfId="31078"/>
    <cellStyle name="40% - Accent3 4 2 2 5" xfId="31079"/>
    <cellStyle name="40% - Accent3 4 2 2 5 2" xfId="31080"/>
    <cellStyle name="40% - Accent3 4 2 2 5 2 2" xfId="31081"/>
    <cellStyle name="40% - Accent3 4 2 2 5 3" xfId="31082"/>
    <cellStyle name="40% - Accent3 4 2 2 6" xfId="31083"/>
    <cellStyle name="40% - Accent3 4 2 2 6 2" xfId="31084"/>
    <cellStyle name="40% - Accent3 4 2 2 6 2 2" xfId="31085"/>
    <cellStyle name="40% - Accent3 4 2 2 6 3" xfId="31086"/>
    <cellStyle name="40% - Accent3 4 2 2 7" xfId="31087"/>
    <cellStyle name="40% - Accent3 4 2 2 7 2" xfId="31088"/>
    <cellStyle name="40% - Accent3 4 2 2 8" xfId="31089"/>
    <cellStyle name="40% - Accent3 4 2 2 9" xfId="31038"/>
    <cellStyle name="40% - Accent3 4 2 3" xfId="31090"/>
    <cellStyle name="40% - Accent3 4 2 3 2" xfId="31091"/>
    <cellStyle name="40% - Accent3 4 2 3 2 2" xfId="31092"/>
    <cellStyle name="40% - Accent3 4 2 3 2 2 2" xfId="31093"/>
    <cellStyle name="40% - Accent3 4 2 3 2 2 2 2" xfId="31094"/>
    <cellStyle name="40% - Accent3 4 2 3 2 2 3" xfId="31095"/>
    <cellStyle name="40% - Accent3 4 2 3 2 3" xfId="31096"/>
    <cellStyle name="40% - Accent3 4 2 3 2 3 2" xfId="31097"/>
    <cellStyle name="40% - Accent3 4 2 3 2 3 2 2" xfId="31098"/>
    <cellStyle name="40% - Accent3 4 2 3 2 3 3" xfId="31099"/>
    <cellStyle name="40% - Accent3 4 2 3 2 4" xfId="31100"/>
    <cellStyle name="40% - Accent3 4 2 3 2 4 2" xfId="31101"/>
    <cellStyle name="40% - Accent3 4 2 3 2 5" xfId="31102"/>
    <cellStyle name="40% - Accent3 4 2 3 3" xfId="31103"/>
    <cellStyle name="40% - Accent3 4 2 3 3 2" xfId="31104"/>
    <cellStyle name="40% - Accent3 4 2 3 3 2 2" xfId="31105"/>
    <cellStyle name="40% - Accent3 4 2 3 3 3" xfId="31106"/>
    <cellStyle name="40% - Accent3 4 2 3 4" xfId="31107"/>
    <cellStyle name="40% - Accent3 4 2 3 4 2" xfId="31108"/>
    <cellStyle name="40% - Accent3 4 2 3 4 2 2" xfId="31109"/>
    <cellStyle name="40% - Accent3 4 2 3 4 3" xfId="31110"/>
    <cellStyle name="40% - Accent3 4 2 3 5" xfId="31111"/>
    <cellStyle name="40% - Accent3 4 2 3 5 2" xfId="31112"/>
    <cellStyle name="40% - Accent3 4 2 3 6" xfId="31113"/>
    <cellStyle name="40% - Accent3 4 2 4" xfId="31114"/>
    <cellStyle name="40% - Accent3 4 2 4 2" xfId="31115"/>
    <cellStyle name="40% - Accent3 4 2 4 2 2" xfId="31116"/>
    <cellStyle name="40% - Accent3 4 2 4 2 2 2" xfId="31117"/>
    <cellStyle name="40% - Accent3 4 2 4 2 3" xfId="31118"/>
    <cellStyle name="40% - Accent3 4 2 4 3" xfId="31119"/>
    <cellStyle name="40% - Accent3 4 2 4 3 2" xfId="31120"/>
    <cellStyle name="40% - Accent3 4 2 4 3 2 2" xfId="31121"/>
    <cellStyle name="40% - Accent3 4 2 4 3 3" xfId="31122"/>
    <cellStyle name="40% - Accent3 4 2 4 4" xfId="31123"/>
    <cellStyle name="40% - Accent3 4 2 4 4 2" xfId="31124"/>
    <cellStyle name="40% - Accent3 4 2 4 5" xfId="31125"/>
    <cellStyle name="40% - Accent3 4 2 5" xfId="31126"/>
    <cellStyle name="40% - Accent3 4 2 5 2" xfId="31127"/>
    <cellStyle name="40% - Accent3 4 2 5 2 2" xfId="31128"/>
    <cellStyle name="40% - Accent3 4 2 5 3" xfId="31129"/>
    <cellStyle name="40% - Accent3 4 2 6" xfId="31130"/>
    <cellStyle name="40% - Accent3 4 2 6 2" xfId="31131"/>
    <cellStyle name="40% - Accent3 4 2 6 2 2" xfId="31132"/>
    <cellStyle name="40% - Accent3 4 2 6 3" xfId="31133"/>
    <cellStyle name="40% - Accent3 4 2 7" xfId="31134"/>
    <cellStyle name="40% - Accent3 4 2 7 2" xfId="31135"/>
    <cellStyle name="40% - Accent3 4 2 7 2 2" xfId="31136"/>
    <cellStyle name="40% - Accent3 4 2 7 3" xfId="31137"/>
    <cellStyle name="40% - Accent3 4 2 8" xfId="31138"/>
    <cellStyle name="40% - Accent3 4 2 8 2" xfId="31139"/>
    <cellStyle name="40% - Accent3 4 2 9" xfId="31140"/>
    <cellStyle name="40% - Accent3 4 3" xfId="264"/>
    <cellStyle name="40% - Accent3 4 3 2" xfId="31142"/>
    <cellStyle name="40% - Accent3 4 3 2 2" xfId="31143"/>
    <cellStyle name="40% - Accent3 4 3 2 2 2" xfId="31144"/>
    <cellStyle name="40% - Accent3 4 3 2 2 2 2" xfId="31145"/>
    <cellStyle name="40% - Accent3 4 3 2 2 2 2 2" xfId="31146"/>
    <cellStyle name="40% - Accent3 4 3 2 2 2 3" xfId="31147"/>
    <cellStyle name="40% - Accent3 4 3 2 2 3" xfId="31148"/>
    <cellStyle name="40% - Accent3 4 3 2 2 3 2" xfId="31149"/>
    <cellStyle name="40% - Accent3 4 3 2 2 3 2 2" xfId="31150"/>
    <cellStyle name="40% - Accent3 4 3 2 2 3 3" xfId="31151"/>
    <cellStyle name="40% - Accent3 4 3 2 2 4" xfId="31152"/>
    <cellStyle name="40% - Accent3 4 3 2 2 4 2" xfId="31153"/>
    <cellStyle name="40% - Accent3 4 3 2 2 5" xfId="31154"/>
    <cellStyle name="40% - Accent3 4 3 2 3" xfId="31155"/>
    <cellStyle name="40% - Accent3 4 3 2 3 2" xfId="31156"/>
    <cellStyle name="40% - Accent3 4 3 2 3 2 2" xfId="31157"/>
    <cellStyle name="40% - Accent3 4 3 2 3 3" xfId="31158"/>
    <cellStyle name="40% - Accent3 4 3 2 4" xfId="31159"/>
    <cellStyle name="40% - Accent3 4 3 2 4 2" xfId="31160"/>
    <cellStyle name="40% - Accent3 4 3 2 4 2 2" xfId="31161"/>
    <cellStyle name="40% - Accent3 4 3 2 4 3" xfId="31162"/>
    <cellStyle name="40% - Accent3 4 3 2 5" xfId="31163"/>
    <cellStyle name="40% - Accent3 4 3 2 5 2" xfId="31164"/>
    <cellStyle name="40% - Accent3 4 3 2 6" xfId="31165"/>
    <cellStyle name="40% - Accent3 4 3 3" xfId="31166"/>
    <cellStyle name="40% - Accent3 4 3 3 2" xfId="31167"/>
    <cellStyle name="40% - Accent3 4 3 3 2 2" xfId="31168"/>
    <cellStyle name="40% - Accent3 4 3 3 2 2 2" xfId="31169"/>
    <cellStyle name="40% - Accent3 4 3 3 2 3" xfId="31170"/>
    <cellStyle name="40% - Accent3 4 3 3 3" xfId="31171"/>
    <cellStyle name="40% - Accent3 4 3 3 3 2" xfId="31172"/>
    <cellStyle name="40% - Accent3 4 3 3 3 2 2" xfId="31173"/>
    <cellStyle name="40% - Accent3 4 3 3 3 3" xfId="31174"/>
    <cellStyle name="40% - Accent3 4 3 3 4" xfId="31175"/>
    <cellStyle name="40% - Accent3 4 3 3 4 2" xfId="31176"/>
    <cellStyle name="40% - Accent3 4 3 3 5" xfId="31177"/>
    <cellStyle name="40% - Accent3 4 3 4" xfId="31178"/>
    <cellStyle name="40% - Accent3 4 3 4 2" xfId="31179"/>
    <cellStyle name="40% - Accent3 4 3 4 2 2" xfId="31180"/>
    <cellStyle name="40% - Accent3 4 3 4 3" xfId="31181"/>
    <cellStyle name="40% - Accent3 4 3 5" xfId="31182"/>
    <cellStyle name="40% - Accent3 4 3 5 2" xfId="31183"/>
    <cellStyle name="40% - Accent3 4 3 5 2 2" xfId="31184"/>
    <cellStyle name="40% - Accent3 4 3 5 3" xfId="31185"/>
    <cellStyle name="40% - Accent3 4 3 6" xfId="31186"/>
    <cellStyle name="40% - Accent3 4 3 6 2" xfId="31187"/>
    <cellStyle name="40% - Accent3 4 3 6 2 2" xfId="31188"/>
    <cellStyle name="40% - Accent3 4 3 6 3" xfId="31189"/>
    <cellStyle name="40% - Accent3 4 3 7" xfId="31190"/>
    <cellStyle name="40% - Accent3 4 3 7 2" xfId="31191"/>
    <cellStyle name="40% - Accent3 4 3 8" xfId="31192"/>
    <cellStyle name="40% - Accent3 4 3 9" xfId="31141"/>
    <cellStyle name="40% - Accent3 4 4" xfId="31193"/>
    <cellStyle name="40% - Accent3 4 4 2" xfId="31194"/>
    <cellStyle name="40% - Accent3 4 4 2 2" xfId="31195"/>
    <cellStyle name="40% - Accent3 4 4 2 2 2" xfId="31196"/>
    <cellStyle name="40% - Accent3 4 4 2 2 2 2" xfId="31197"/>
    <cellStyle name="40% - Accent3 4 4 2 2 3" xfId="31198"/>
    <cellStyle name="40% - Accent3 4 4 2 3" xfId="31199"/>
    <cellStyle name="40% - Accent3 4 4 2 3 2" xfId="31200"/>
    <cellStyle name="40% - Accent3 4 4 2 3 2 2" xfId="31201"/>
    <cellStyle name="40% - Accent3 4 4 2 3 3" xfId="31202"/>
    <cellStyle name="40% - Accent3 4 4 2 4" xfId="31203"/>
    <cellStyle name="40% - Accent3 4 4 2 4 2" xfId="31204"/>
    <cellStyle name="40% - Accent3 4 4 2 5" xfId="31205"/>
    <cellStyle name="40% - Accent3 4 4 3" xfId="31206"/>
    <cellStyle name="40% - Accent3 4 4 3 2" xfId="31207"/>
    <cellStyle name="40% - Accent3 4 4 3 2 2" xfId="31208"/>
    <cellStyle name="40% - Accent3 4 4 3 3" xfId="31209"/>
    <cellStyle name="40% - Accent3 4 4 4" xfId="31210"/>
    <cellStyle name="40% - Accent3 4 4 4 2" xfId="31211"/>
    <cellStyle name="40% - Accent3 4 4 4 2 2" xfId="31212"/>
    <cellStyle name="40% - Accent3 4 4 4 3" xfId="31213"/>
    <cellStyle name="40% - Accent3 4 4 5" xfId="31214"/>
    <cellStyle name="40% - Accent3 4 4 5 2" xfId="31215"/>
    <cellStyle name="40% - Accent3 4 4 6" xfId="31216"/>
    <cellStyle name="40% - Accent3 4 5" xfId="31217"/>
    <cellStyle name="40% - Accent3 4 5 2" xfId="31218"/>
    <cellStyle name="40% - Accent3 4 5 2 2" xfId="31219"/>
    <cellStyle name="40% - Accent3 4 5 2 2 2" xfId="31220"/>
    <cellStyle name="40% - Accent3 4 5 2 3" xfId="31221"/>
    <cellStyle name="40% - Accent3 4 5 3" xfId="31222"/>
    <cellStyle name="40% - Accent3 4 5 3 2" xfId="31223"/>
    <cellStyle name="40% - Accent3 4 5 3 2 2" xfId="31224"/>
    <cellStyle name="40% - Accent3 4 5 3 3" xfId="31225"/>
    <cellStyle name="40% - Accent3 4 5 4" xfId="31226"/>
    <cellStyle name="40% - Accent3 4 5 4 2" xfId="31227"/>
    <cellStyle name="40% - Accent3 4 5 5" xfId="31228"/>
    <cellStyle name="40% - Accent3 4 6" xfId="31229"/>
    <cellStyle name="40% - Accent3 4 6 2" xfId="31230"/>
    <cellStyle name="40% - Accent3 4 6 2 2" xfId="31231"/>
    <cellStyle name="40% - Accent3 4 6 3" xfId="31232"/>
    <cellStyle name="40% - Accent3 4 7" xfId="31233"/>
    <cellStyle name="40% - Accent3 4 7 2" xfId="31234"/>
    <cellStyle name="40% - Accent3 4 7 2 2" xfId="31235"/>
    <cellStyle name="40% - Accent3 4 7 3" xfId="31236"/>
    <cellStyle name="40% - Accent3 4 8" xfId="31237"/>
    <cellStyle name="40% - Accent3 4 8 2" xfId="31238"/>
    <cellStyle name="40% - Accent3 4 8 2 2" xfId="31239"/>
    <cellStyle name="40% - Accent3 4 8 3" xfId="31240"/>
    <cellStyle name="40% - Accent3 4 9" xfId="31241"/>
    <cellStyle name="40% - Accent3 4 9 2" xfId="31242"/>
    <cellStyle name="40% - Accent3 40" xfId="31243"/>
    <cellStyle name="40% - Accent3 40 2" xfId="31244"/>
    <cellStyle name="40% - Accent3 40 2 2" xfId="31245"/>
    <cellStyle name="40% - Accent3 40 3" xfId="31246"/>
    <cellStyle name="40% - Accent3 40 3 2" xfId="31247"/>
    <cellStyle name="40% - Accent3 40 4" xfId="31248"/>
    <cellStyle name="40% - Accent3 40 5" xfId="31249"/>
    <cellStyle name="40% - Accent3 41" xfId="31250"/>
    <cellStyle name="40% - Accent3 41 2" xfId="31251"/>
    <cellStyle name="40% - Accent3 41 2 2" xfId="31252"/>
    <cellStyle name="40% - Accent3 41 3" xfId="31253"/>
    <cellStyle name="40% - Accent3 41 3 2" xfId="31254"/>
    <cellStyle name="40% - Accent3 41 4" xfId="31255"/>
    <cellStyle name="40% - Accent3 41 5" xfId="31256"/>
    <cellStyle name="40% - Accent3 42" xfId="31257"/>
    <cellStyle name="40% - Accent3 42 2" xfId="31258"/>
    <cellStyle name="40% - Accent3 42 2 2" xfId="31259"/>
    <cellStyle name="40% - Accent3 42 3" xfId="31260"/>
    <cellStyle name="40% - Accent3 42 3 2" xfId="31261"/>
    <cellStyle name="40% - Accent3 42 4" xfId="31262"/>
    <cellStyle name="40% - Accent3 42 5" xfId="31263"/>
    <cellStyle name="40% - Accent3 43" xfId="31264"/>
    <cellStyle name="40% - Accent3 43 2" xfId="31265"/>
    <cellStyle name="40% - Accent3 43 2 2" xfId="31266"/>
    <cellStyle name="40% - Accent3 43 3" xfId="31267"/>
    <cellStyle name="40% - Accent3 43 3 2" xfId="31268"/>
    <cellStyle name="40% - Accent3 43 4" xfId="31269"/>
    <cellStyle name="40% - Accent3 44" xfId="31270"/>
    <cellStyle name="40% - Accent3 44 2" xfId="31271"/>
    <cellStyle name="40% - Accent3 44 2 2" xfId="31272"/>
    <cellStyle name="40% - Accent3 44 3" xfId="31273"/>
    <cellStyle name="40% - Accent3 44 3 2" xfId="31274"/>
    <cellStyle name="40% - Accent3 44 4" xfId="31275"/>
    <cellStyle name="40% - Accent3 45" xfId="31276"/>
    <cellStyle name="40% - Accent3 45 2" xfId="31277"/>
    <cellStyle name="40% - Accent3 45 2 2" xfId="31278"/>
    <cellStyle name="40% - Accent3 45 3" xfId="31279"/>
    <cellStyle name="40% - Accent3 45 3 2" xfId="31280"/>
    <cellStyle name="40% - Accent3 45 4" xfId="31281"/>
    <cellStyle name="40% - Accent3 46" xfId="31282"/>
    <cellStyle name="40% - Accent3 46 2" xfId="31283"/>
    <cellStyle name="40% - Accent3 46 2 2" xfId="31284"/>
    <cellStyle name="40% - Accent3 46 3" xfId="31285"/>
    <cellStyle name="40% - Accent3 46 3 2" xfId="31286"/>
    <cellStyle name="40% - Accent3 46 4" xfId="31287"/>
    <cellStyle name="40% - Accent3 47" xfId="31288"/>
    <cellStyle name="40% - Accent3 47 2" xfId="31289"/>
    <cellStyle name="40% - Accent3 47 2 2" xfId="31290"/>
    <cellStyle name="40% - Accent3 47 3" xfId="31291"/>
    <cellStyle name="40% - Accent3 47 3 2" xfId="31292"/>
    <cellStyle name="40% - Accent3 47 4" xfId="31293"/>
    <cellStyle name="40% - Accent3 48" xfId="31294"/>
    <cellStyle name="40% - Accent3 48 2" xfId="31295"/>
    <cellStyle name="40% - Accent3 48 2 2" xfId="31296"/>
    <cellStyle name="40% - Accent3 48 3" xfId="31297"/>
    <cellStyle name="40% - Accent3 48 3 2" xfId="31298"/>
    <cellStyle name="40% - Accent3 48 4" xfId="31299"/>
    <cellStyle name="40% - Accent3 49" xfId="31300"/>
    <cellStyle name="40% - Accent3 49 2" xfId="31301"/>
    <cellStyle name="40% - Accent3 49 2 2" xfId="31302"/>
    <cellStyle name="40% - Accent3 49 3" xfId="31303"/>
    <cellStyle name="40% - Accent3 49 3 2" xfId="31304"/>
    <cellStyle name="40% - Accent3 49 4" xfId="31305"/>
    <cellStyle name="40% - Accent3 5" xfId="132"/>
    <cellStyle name="40% - Accent3 5 10" xfId="31307"/>
    <cellStyle name="40% - Accent3 5 10 2" xfId="31308"/>
    <cellStyle name="40% - Accent3 5 11" xfId="31309"/>
    <cellStyle name="40% - Accent3 5 12" xfId="31306"/>
    <cellStyle name="40% - Accent3 5 2" xfId="308"/>
    <cellStyle name="40% - Accent3 5 2 10" xfId="31310"/>
    <cellStyle name="40% - Accent3 5 2 2" xfId="31311"/>
    <cellStyle name="40% - Accent3 5 2 2 2" xfId="31312"/>
    <cellStyle name="40% - Accent3 5 2 2 2 2" xfId="31313"/>
    <cellStyle name="40% - Accent3 5 2 2 2 2 2" xfId="31314"/>
    <cellStyle name="40% - Accent3 5 2 2 2 2 2 2" xfId="31315"/>
    <cellStyle name="40% - Accent3 5 2 2 2 2 2 2 2" xfId="31316"/>
    <cellStyle name="40% - Accent3 5 2 2 2 2 2 3" xfId="31317"/>
    <cellStyle name="40% - Accent3 5 2 2 2 2 3" xfId="31318"/>
    <cellStyle name="40% - Accent3 5 2 2 2 2 3 2" xfId="31319"/>
    <cellStyle name="40% - Accent3 5 2 2 2 2 3 2 2" xfId="31320"/>
    <cellStyle name="40% - Accent3 5 2 2 2 2 3 3" xfId="31321"/>
    <cellStyle name="40% - Accent3 5 2 2 2 2 4" xfId="31322"/>
    <cellStyle name="40% - Accent3 5 2 2 2 2 4 2" xfId="31323"/>
    <cellStyle name="40% - Accent3 5 2 2 2 2 5" xfId="31324"/>
    <cellStyle name="40% - Accent3 5 2 2 2 3" xfId="31325"/>
    <cellStyle name="40% - Accent3 5 2 2 2 3 2" xfId="31326"/>
    <cellStyle name="40% - Accent3 5 2 2 2 3 2 2" xfId="31327"/>
    <cellStyle name="40% - Accent3 5 2 2 2 3 3" xfId="31328"/>
    <cellStyle name="40% - Accent3 5 2 2 2 4" xfId="31329"/>
    <cellStyle name="40% - Accent3 5 2 2 2 4 2" xfId="31330"/>
    <cellStyle name="40% - Accent3 5 2 2 2 4 2 2" xfId="31331"/>
    <cellStyle name="40% - Accent3 5 2 2 2 4 3" xfId="31332"/>
    <cellStyle name="40% - Accent3 5 2 2 2 5" xfId="31333"/>
    <cellStyle name="40% - Accent3 5 2 2 2 5 2" xfId="31334"/>
    <cellStyle name="40% - Accent3 5 2 2 2 6" xfId="31335"/>
    <cellStyle name="40% - Accent3 5 2 2 3" xfId="31336"/>
    <cellStyle name="40% - Accent3 5 2 2 3 2" xfId="31337"/>
    <cellStyle name="40% - Accent3 5 2 2 3 2 2" xfId="31338"/>
    <cellStyle name="40% - Accent3 5 2 2 3 2 2 2" xfId="31339"/>
    <cellStyle name="40% - Accent3 5 2 2 3 2 3" xfId="31340"/>
    <cellStyle name="40% - Accent3 5 2 2 3 3" xfId="31341"/>
    <cellStyle name="40% - Accent3 5 2 2 3 3 2" xfId="31342"/>
    <cellStyle name="40% - Accent3 5 2 2 3 3 2 2" xfId="31343"/>
    <cellStyle name="40% - Accent3 5 2 2 3 3 3" xfId="31344"/>
    <cellStyle name="40% - Accent3 5 2 2 3 4" xfId="31345"/>
    <cellStyle name="40% - Accent3 5 2 2 3 4 2" xfId="31346"/>
    <cellStyle name="40% - Accent3 5 2 2 3 5" xfId="31347"/>
    <cellStyle name="40% - Accent3 5 2 2 4" xfId="31348"/>
    <cellStyle name="40% - Accent3 5 2 2 4 2" xfId="31349"/>
    <cellStyle name="40% - Accent3 5 2 2 4 2 2" xfId="31350"/>
    <cellStyle name="40% - Accent3 5 2 2 4 3" xfId="31351"/>
    <cellStyle name="40% - Accent3 5 2 2 5" xfId="31352"/>
    <cellStyle name="40% - Accent3 5 2 2 5 2" xfId="31353"/>
    <cellStyle name="40% - Accent3 5 2 2 5 2 2" xfId="31354"/>
    <cellStyle name="40% - Accent3 5 2 2 5 3" xfId="31355"/>
    <cellStyle name="40% - Accent3 5 2 2 6" xfId="31356"/>
    <cellStyle name="40% - Accent3 5 2 2 6 2" xfId="31357"/>
    <cellStyle name="40% - Accent3 5 2 2 6 2 2" xfId="31358"/>
    <cellStyle name="40% - Accent3 5 2 2 6 3" xfId="31359"/>
    <cellStyle name="40% - Accent3 5 2 2 7" xfId="31360"/>
    <cellStyle name="40% - Accent3 5 2 2 7 2" xfId="31361"/>
    <cellStyle name="40% - Accent3 5 2 2 8" xfId="31362"/>
    <cellStyle name="40% - Accent3 5 2 3" xfId="31363"/>
    <cellStyle name="40% - Accent3 5 2 3 2" xfId="31364"/>
    <cellStyle name="40% - Accent3 5 2 3 2 2" xfId="31365"/>
    <cellStyle name="40% - Accent3 5 2 3 2 2 2" xfId="31366"/>
    <cellStyle name="40% - Accent3 5 2 3 2 2 2 2" xfId="31367"/>
    <cellStyle name="40% - Accent3 5 2 3 2 2 3" xfId="31368"/>
    <cellStyle name="40% - Accent3 5 2 3 2 3" xfId="31369"/>
    <cellStyle name="40% - Accent3 5 2 3 2 3 2" xfId="31370"/>
    <cellStyle name="40% - Accent3 5 2 3 2 3 2 2" xfId="31371"/>
    <cellStyle name="40% - Accent3 5 2 3 2 3 3" xfId="31372"/>
    <cellStyle name="40% - Accent3 5 2 3 2 4" xfId="31373"/>
    <cellStyle name="40% - Accent3 5 2 3 2 4 2" xfId="31374"/>
    <cellStyle name="40% - Accent3 5 2 3 2 5" xfId="31375"/>
    <cellStyle name="40% - Accent3 5 2 3 3" xfId="31376"/>
    <cellStyle name="40% - Accent3 5 2 3 3 2" xfId="31377"/>
    <cellStyle name="40% - Accent3 5 2 3 3 2 2" xfId="31378"/>
    <cellStyle name="40% - Accent3 5 2 3 3 3" xfId="31379"/>
    <cellStyle name="40% - Accent3 5 2 3 4" xfId="31380"/>
    <cellStyle name="40% - Accent3 5 2 3 4 2" xfId="31381"/>
    <cellStyle name="40% - Accent3 5 2 3 4 2 2" xfId="31382"/>
    <cellStyle name="40% - Accent3 5 2 3 4 3" xfId="31383"/>
    <cellStyle name="40% - Accent3 5 2 3 5" xfId="31384"/>
    <cellStyle name="40% - Accent3 5 2 3 5 2" xfId="31385"/>
    <cellStyle name="40% - Accent3 5 2 3 6" xfId="31386"/>
    <cellStyle name="40% - Accent3 5 2 4" xfId="31387"/>
    <cellStyle name="40% - Accent3 5 2 4 2" xfId="31388"/>
    <cellStyle name="40% - Accent3 5 2 4 2 2" xfId="31389"/>
    <cellStyle name="40% - Accent3 5 2 4 2 2 2" xfId="31390"/>
    <cellStyle name="40% - Accent3 5 2 4 2 3" xfId="31391"/>
    <cellStyle name="40% - Accent3 5 2 4 3" xfId="31392"/>
    <cellStyle name="40% - Accent3 5 2 4 3 2" xfId="31393"/>
    <cellStyle name="40% - Accent3 5 2 4 3 2 2" xfId="31394"/>
    <cellStyle name="40% - Accent3 5 2 4 3 3" xfId="31395"/>
    <cellStyle name="40% - Accent3 5 2 4 4" xfId="31396"/>
    <cellStyle name="40% - Accent3 5 2 4 4 2" xfId="31397"/>
    <cellStyle name="40% - Accent3 5 2 4 5" xfId="31398"/>
    <cellStyle name="40% - Accent3 5 2 5" xfId="31399"/>
    <cellStyle name="40% - Accent3 5 2 5 2" xfId="31400"/>
    <cellStyle name="40% - Accent3 5 2 5 2 2" xfId="31401"/>
    <cellStyle name="40% - Accent3 5 2 5 3" xfId="31402"/>
    <cellStyle name="40% - Accent3 5 2 6" xfId="31403"/>
    <cellStyle name="40% - Accent3 5 2 6 2" xfId="31404"/>
    <cellStyle name="40% - Accent3 5 2 6 2 2" xfId="31405"/>
    <cellStyle name="40% - Accent3 5 2 6 3" xfId="31406"/>
    <cellStyle name="40% - Accent3 5 2 7" xfId="31407"/>
    <cellStyle name="40% - Accent3 5 2 7 2" xfId="31408"/>
    <cellStyle name="40% - Accent3 5 2 7 2 2" xfId="31409"/>
    <cellStyle name="40% - Accent3 5 2 7 3" xfId="31410"/>
    <cellStyle name="40% - Accent3 5 2 8" xfId="31411"/>
    <cellStyle name="40% - Accent3 5 2 8 2" xfId="31412"/>
    <cellStyle name="40% - Accent3 5 2 9" xfId="31413"/>
    <cellStyle name="40% - Accent3 5 3" xfId="31414"/>
    <cellStyle name="40% - Accent3 5 3 2" xfId="31415"/>
    <cellStyle name="40% - Accent3 5 3 2 2" xfId="31416"/>
    <cellStyle name="40% - Accent3 5 3 2 2 2" xfId="31417"/>
    <cellStyle name="40% - Accent3 5 3 2 2 2 2" xfId="31418"/>
    <cellStyle name="40% - Accent3 5 3 2 2 2 2 2" xfId="31419"/>
    <cellStyle name="40% - Accent3 5 3 2 2 2 3" xfId="31420"/>
    <cellStyle name="40% - Accent3 5 3 2 2 3" xfId="31421"/>
    <cellStyle name="40% - Accent3 5 3 2 2 3 2" xfId="31422"/>
    <cellStyle name="40% - Accent3 5 3 2 2 3 2 2" xfId="31423"/>
    <cellStyle name="40% - Accent3 5 3 2 2 3 3" xfId="31424"/>
    <cellStyle name="40% - Accent3 5 3 2 2 4" xfId="31425"/>
    <cellStyle name="40% - Accent3 5 3 2 2 4 2" xfId="31426"/>
    <cellStyle name="40% - Accent3 5 3 2 2 5" xfId="31427"/>
    <cellStyle name="40% - Accent3 5 3 2 3" xfId="31428"/>
    <cellStyle name="40% - Accent3 5 3 2 3 2" xfId="31429"/>
    <cellStyle name="40% - Accent3 5 3 2 3 2 2" xfId="31430"/>
    <cellStyle name="40% - Accent3 5 3 2 3 3" xfId="31431"/>
    <cellStyle name="40% - Accent3 5 3 2 4" xfId="31432"/>
    <cellStyle name="40% - Accent3 5 3 2 4 2" xfId="31433"/>
    <cellStyle name="40% - Accent3 5 3 2 4 2 2" xfId="31434"/>
    <cellStyle name="40% - Accent3 5 3 2 4 3" xfId="31435"/>
    <cellStyle name="40% - Accent3 5 3 2 5" xfId="31436"/>
    <cellStyle name="40% - Accent3 5 3 2 5 2" xfId="31437"/>
    <cellStyle name="40% - Accent3 5 3 2 6" xfId="31438"/>
    <cellStyle name="40% - Accent3 5 3 3" xfId="31439"/>
    <cellStyle name="40% - Accent3 5 3 3 2" xfId="31440"/>
    <cellStyle name="40% - Accent3 5 3 3 2 2" xfId="31441"/>
    <cellStyle name="40% - Accent3 5 3 3 2 2 2" xfId="31442"/>
    <cellStyle name="40% - Accent3 5 3 3 2 3" xfId="31443"/>
    <cellStyle name="40% - Accent3 5 3 3 3" xfId="31444"/>
    <cellStyle name="40% - Accent3 5 3 3 3 2" xfId="31445"/>
    <cellStyle name="40% - Accent3 5 3 3 3 2 2" xfId="31446"/>
    <cellStyle name="40% - Accent3 5 3 3 3 3" xfId="31447"/>
    <cellStyle name="40% - Accent3 5 3 3 4" xfId="31448"/>
    <cellStyle name="40% - Accent3 5 3 3 4 2" xfId="31449"/>
    <cellStyle name="40% - Accent3 5 3 3 5" xfId="31450"/>
    <cellStyle name="40% - Accent3 5 3 4" xfId="31451"/>
    <cellStyle name="40% - Accent3 5 3 4 2" xfId="31452"/>
    <cellStyle name="40% - Accent3 5 3 4 2 2" xfId="31453"/>
    <cellStyle name="40% - Accent3 5 3 4 3" xfId="31454"/>
    <cellStyle name="40% - Accent3 5 3 5" xfId="31455"/>
    <cellStyle name="40% - Accent3 5 3 5 2" xfId="31456"/>
    <cellStyle name="40% - Accent3 5 3 5 2 2" xfId="31457"/>
    <cellStyle name="40% - Accent3 5 3 5 3" xfId="31458"/>
    <cellStyle name="40% - Accent3 5 3 6" xfId="31459"/>
    <cellStyle name="40% - Accent3 5 3 6 2" xfId="31460"/>
    <cellStyle name="40% - Accent3 5 3 6 2 2" xfId="31461"/>
    <cellStyle name="40% - Accent3 5 3 6 3" xfId="31462"/>
    <cellStyle name="40% - Accent3 5 3 7" xfId="31463"/>
    <cellStyle name="40% - Accent3 5 3 7 2" xfId="31464"/>
    <cellStyle name="40% - Accent3 5 3 8" xfId="31465"/>
    <cellStyle name="40% - Accent3 5 4" xfId="31466"/>
    <cellStyle name="40% - Accent3 5 4 2" xfId="31467"/>
    <cellStyle name="40% - Accent3 5 4 2 2" xfId="31468"/>
    <cellStyle name="40% - Accent3 5 4 2 2 2" xfId="31469"/>
    <cellStyle name="40% - Accent3 5 4 2 2 2 2" xfId="31470"/>
    <cellStyle name="40% - Accent3 5 4 2 2 3" xfId="31471"/>
    <cellStyle name="40% - Accent3 5 4 2 3" xfId="31472"/>
    <cellStyle name="40% - Accent3 5 4 2 3 2" xfId="31473"/>
    <cellStyle name="40% - Accent3 5 4 2 3 2 2" xfId="31474"/>
    <cellStyle name="40% - Accent3 5 4 2 3 3" xfId="31475"/>
    <cellStyle name="40% - Accent3 5 4 2 4" xfId="31476"/>
    <cellStyle name="40% - Accent3 5 4 2 4 2" xfId="31477"/>
    <cellStyle name="40% - Accent3 5 4 2 5" xfId="31478"/>
    <cellStyle name="40% - Accent3 5 4 3" xfId="31479"/>
    <cellStyle name="40% - Accent3 5 4 3 2" xfId="31480"/>
    <cellStyle name="40% - Accent3 5 4 3 2 2" xfId="31481"/>
    <cellStyle name="40% - Accent3 5 4 3 3" xfId="31482"/>
    <cellStyle name="40% - Accent3 5 4 4" xfId="31483"/>
    <cellStyle name="40% - Accent3 5 4 4 2" xfId="31484"/>
    <cellStyle name="40% - Accent3 5 4 4 2 2" xfId="31485"/>
    <cellStyle name="40% - Accent3 5 4 4 3" xfId="31486"/>
    <cellStyle name="40% - Accent3 5 4 5" xfId="31487"/>
    <cellStyle name="40% - Accent3 5 4 5 2" xfId="31488"/>
    <cellStyle name="40% - Accent3 5 4 6" xfId="31489"/>
    <cellStyle name="40% - Accent3 5 5" xfId="31490"/>
    <cellStyle name="40% - Accent3 5 5 2" xfId="31491"/>
    <cellStyle name="40% - Accent3 5 5 2 2" xfId="31492"/>
    <cellStyle name="40% - Accent3 5 5 2 2 2" xfId="31493"/>
    <cellStyle name="40% - Accent3 5 5 2 3" xfId="31494"/>
    <cellStyle name="40% - Accent3 5 5 3" xfId="31495"/>
    <cellStyle name="40% - Accent3 5 5 3 2" xfId="31496"/>
    <cellStyle name="40% - Accent3 5 5 3 2 2" xfId="31497"/>
    <cellStyle name="40% - Accent3 5 5 3 3" xfId="31498"/>
    <cellStyle name="40% - Accent3 5 5 4" xfId="31499"/>
    <cellStyle name="40% - Accent3 5 5 4 2" xfId="31500"/>
    <cellStyle name="40% - Accent3 5 5 5" xfId="31501"/>
    <cellStyle name="40% - Accent3 5 6" xfId="31502"/>
    <cellStyle name="40% - Accent3 5 6 2" xfId="31503"/>
    <cellStyle name="40% - Accent3 5 6 2 2" xfId="31504"/>
    <cellStyle name="40% - Accent3 5 6 3" xfId="31505"/>
    <cellStyle name="40% - Accent3 5 7" xfId="31506"/>
    <cellStyle name="40% - Accent3 5 7 2" xfId="31507"/>
    <cellStyle name="40% - Accent3 5 7 2 2" xfId="31508"/>
    <cellStyle name="40% - Accent3 5 7 3" xfId="31509"/>
    <cellStyle name="40% - Accent3 5 8" xfId="31510"/>
    <cellStyle name="40% - Accent3 5 8 2" xfId="31511"/>
    <cellStyle name="40% - Accent3 5 8 2 2" xfId="31512"/>
    <cellStyle name="40% - Accent3 5 8 3" xfId="31513"/>
    <cellStyle name="40% - Accent3 5 9" xfId="31514"/>
    <cellStyle name="40% - Accent3 5 9 2" xfId="31515"/>
    <cellStyle name="40% - Accent3 50" xfId="31516"/>
    <cellStyle name="40% - Accent3 50 2" xfId="31517"/>
    <cellStyle name="40% - Accent3 50 2 2" xfId="31518"/>
    <cellStyle name="40% - Accent3 50 3" xfId="31519"/>
    <cellStyle name="40% - Accent3 50 3 2" xfId="31520"/>
    <cellStyle name="40% - Accent3 50 4" xfId="31521"/>
    <cellStyle name="40% - Accent3 51" xfId="31522"/>
    <cellStyle name="40% - Accent3 51 2" xfId="31523"/>
    <cellStyle name="40% - Accent3 51 2 2" xfId="31524"/>
    <cellStyle name="40% - Accent3 51 3" xfId="31525"/>
    <cellStyle name="40% - Accent3 51 3 2" xfId="31526"/>
    <cellStyle name="40% - Accent3 51 4" xfId="31527"/>
    <cellStyle name="40% - Accent3 52" xfId="31528"/>
    <cellStyle name="40% - Accent3 52 2" xfId="31529"/>
    <cellStyle name="40% - Accent3 52 2 2" xfId="31530"/>
    <cellStyle name="40% - Accent3 52 3" xfId="31531"/>
    <cellStyle name="40% - Accent3 52 3 2" xfId="31532"/>
    <cellStyle name="40% - Accent3 52 4" xfId="31533"/>
    <cellStyle name="40% - Accent3 53" xfId="31534"/>
    <cellStyle name="40% - Accent3 53 2" xfId="31535"/>
    <cellStyle name="40% - Accent3 53 2 2" xfId="31536"/>
    <cellStyle name="40% - Accent3 53 3" xfId="31537"/>
    <cellStyle name="40% - Accent3 53 3 2" xfId="31538"/>
    <cellStyle name="40% - Accent3 53 4" xfId="31539"/>
    <cellStyle name="40% - Accent3 54" xfId="31540"/>
    <cellStyle name="40% - Accent3 54 2" xfId="31541"/>
    <cellStyle name="40% - Accent3 54 2 2" xfId="31542"/>
    <cellStyle name="40% - Accent3 54 3" xfId="31543"/>
    <cellStyle name="40% - Accent3 54 3 2" xfId="31544"/>
    <cellStyle name="40% - Accent3 54 4" xfId="31545"/>
    <cellStyle name="40% - Accent3 55" xfId="31546"/>
    <cellStyle name="40% - Accent3 55 2" xfId="31547"/>
    <cellStyle name="40% - Accent3 55 2 2" xfId="31548"/>
    <cellStyle name="40% - Accent3 55 3" xfId="31549"/>
    <cellStyle name="40% - Accent3 55 3 2" xfId="31550"/>
    <cellStyle name="40% - Accent3 55 4" xfId="31551"/>
    <cellStyle name="40% - Accent3 56" xfId="31552"/>
    <cellStyle name="40% - Accent3 56 2" xfId="31553"/>
    <cellStyle name="40% - Accent3 56 2 2" xfId="31554"/>
    <cellStyle name="40% - Accent3 56 3" xfId="31555"/>
    <cellStyle name="40% - Accent3 56 3 2" xfId="31556"/>
    <cellStyle name="40% - Accent3 56 4" xfId="31557"/>
    <cellStyle name="40% - Accent3 57" xfId="31558"/>
    <cellStyle name="40% - Accent3 57 2" xfId="31559"/>
    <cellStyle name="40% - Accent3 57 2 2" xfId="31560"/>
    <cellStyle name="40% - Accent3 57 3" xfId="31561"/>
    <cellStyle name="40% - Accent3 57 3 2" xfId="31562"/>
    <cellStyle name="40% - Accent3 57 4" xfId="31563"/>
    <cellStyle name="40% - Accent3 58" xfId="31564"/>
    <cellStyle name="40% - Accent3 58 2" xfId="31565"/>
    <cellStyle name="40% - Accent3 58 2 2" xfId="31566"/>
    <cellStyle name="40% - Accent3 58 3" xfId="31567"/>
    <cellStyle name="40% - Accent3 58 3 2" xfId="31568"/>
    <cellStyle name="40% - Accent3 58 4" xfId="31569"/>
    <cellStyle name="40% - Accent3 59" xfId="31570"/>
    <cellStyle name="40% - Accent3 59 2" xfId="31571"/>
    <cellStyle name="40% - Accent3 59 2 2" xfId="31572"/>
    <cellStyle name="40% - Accent3 59 3" xfId="31573"/>
    <cellStyle name="40% - Accent3 59 3 2" xfId="31574"/>
    <cellStyle name="40% - Accent3 59 4" xfId="31575"/>
    <cellStyle name="40% - Accent3 6" xfId="220"/>
    <cellStyle name="40% - Accent3 6 10" xfId="31577"/>
    <cellStyle name="40% - Accent3 6 10 2" xfId="31578"/>
    <cellStyle name="40% - Accent3 6 11" xfId="31579"/>
    <cellStyle name="40% - Accent3 6 12" xfId="31576"/>
    <cellStyle name="40% - Accent3 6 2" xfId="31580"/>
    <cellStyle name="40% - Accent3 6 2 2" xfId="31581"/>
    <cellStyle name="40% - Accent3 6 2 2 2" xfId="31582"/>
    <cellStyle name="40% - Accent3 6 2 2 2 2" xfId="31583"/>
    <cellStyle name="40% - Accent3 6 2 2 2 2 2" xfId="31584"/>
    <cellStyle name="40% - Accent3 6 2 2 2 2 2 2" xfId="31585"/>
    <cellStyle name="40% - Accent3 6 2 2 2 2 2 2 2" xfId="31586"/>
    <cellStyle name="40% - Accent3 6 2 2 2 2 2 3" xfId="31587"/>
    <cellStyle name="40% - Accent3 6 2 2 2 2 3" xfId="31588"/>
    <cellStyle name="40% - Accent3 6 2 2 2 2 3 2" xfId="31589"/>
    <cellStyle name="40% - Accent3 6 2 2 2 2 3 2 2" xfId="31590"/>
    <cellStyle name="40% - Accent3 6 2 2 2 2 3 3" xfId="31591"/>
    <cellStyle name="40% - Accent3 6 2 2 2 2 4" xfId="31592"/>
    <cellStyle name="40% - Accent3 6 2 2 2 2 4 2" xfId="31593"/>
    <cellStyle name="40% - Accent3 6 2 2 2 2 5" xfId="31594"/>
    <cellStyle name="40% - Accent3 6 2 2 2 3" xfId="31595"/>
    <cellStyle name="40% - Accent3 6 2 2 2 3 2" xfId="31596"/>
    <cellStyle name="40% - Accent3 6 2 2 2 3 2 2" xfId="31597"/>
    <cellStyle name="40% - Accent3 6 2 2 2 3 3" xfId="31598"/>
    <cellStyle name="40% - Accent3 6 2 2 2 4" xfId="31599"/>
    <cellStyle name="40% - Accent3 6 2 2 2 4 2" xfId="31600"/>
    <cellStyle name="40% - Accent3 6 2 2 2 4 2 2" xfId="31601"/>
    <cellStyle name="40% - Accent3 6 2 2 2 4 3" xfId="31602"/>
    <cellStyle name="40% - Accent3 6 2 2 2 5" xfId="31603"/>
    <cellStyle name="40% - Accent3 6 2 2 2 5 2" xfId="31604"/>
    <cellStyle name="40% - Accent3 6 2 2 2 6" xfId="31605"/>
    <cellStyle name="40% - Accent3 6 2 2 3" xfId="31606"/>
    <cellStyle name="40% - Accent3 6 2 2 3 2" xfId="31607"/>
    <cellStyle name="40% - Accent3 6 2 2 3 2 2" xfId="31608"/>
    <cellStyle name="40% - Accent3 6 2 2 3 2 2 2" xfId="31609"/>
    <cellStyle name="40% - Accent3 6 2 2 3 2 3" xfId="31610"/>
    <cellStyle name="40% - Accent3 6 2 2 3 3" xfId="31611"/>
    <cellStyle name="40% - Accent3 6 2 2 3 3 2" xfId="31612"/>
    <cellStyle name="40% - Accent3 6 2 2 3 3 2 2" xfId="31613"/>
    <cellStyle name="40% - Accent3 6 2 2 3 3 3" xfId="31614"/>
    <cellStyle name="40% - Accent3 6 2 2 3 4" xfId="31615"/>
    <cellStyle name="40% - Accent3 6 2 2 3 4 2" xfId="31616"/>
    <cellStyle name="40% - Accent3 6 2 2 3 5" xfId="31617"/>
    <cellStyle name="40% - Accent3 6 2 2 4" xfId="31618"/>
    <cellStyle name="40% - Accent3 6 2 2 4 2" xfId="31619"/>
    <cellStyle name="40% - Accent3 6 2 2 4 2 2" xfId="31620"/>
    <cellStyle name="40% - Accent3 6 2 2 4 3" xfId="31621"/>
    <cellStyle name="40% - Accent3 6 2 2 5" xfId="31622"/>
    <cellStyle name="40% - Accent3 6 2 2 5 2" xfId="31623"/>
    <cellStyle name="40% - Accent3 6 2 2 5 2 2" xfId="31624"/>
    <cellStyle name="40% - Accent3 6 2 2 5 3" xfId="31625"/>
    <cellStyle name="40% - Accent3 6 2 2 6" xfId="31626"/>
    <cellStyle name="40% - Accent3 6 2 2 6 2" xfId="31627"/>
    <cellStyle name="40% - Accent3 6 2 2 6 2 2" xfId="31628"/>
    <cellStyle name="40% - Accent3 6 2 2 6 3" xfId="31629"/>
    <cellStyle name="40% - Accent3 6 2 2 7" xfId="31630"/>
    <cellStyle name="40% - Accent3 6 2 2 7 2" xfId="31631"/>
    <cellStyle name="40% - Accent3 6 2 2 8" xfId="31632"/>
    <cellStyle name="40% - Accent3 6 2 3" xfId="31633"/>
    <cellStyle name="40% - Accent3 6 2 3 2" xfId="31634"/>
    <cellStyle name="40% - Accent3 6 2 3 2 2" xfId="31635"/>
    <cellStyle name="40% - Accent3 6 2 3 2 2 2" xfId="31636"/>
    <cellStyle name="40% - Accent3 6 2 3 2 2 2 2" xfId="31637"/>
    <cellStyle name="40% - Accent3 6 2 3 2 2 3" xfId="31638"/>
    <cellStyle name="40% - Accent3 6 2 3 2 3" xfId="31639"/>
    <cellStyle name="40% - Accent3 6 2 3 2 3 2" xfId="31640"/>
    <cellStyle name="40% - Accent3 6 2 3 2 3 2 2" xfId="31641"/>
    <cellStyle name="40% - Accent3 6 2 3 2 3 3" xfId="31642"/>
    <cellStyle name="40% - Accent3 6 2 3 2 4" xfId="31643"/>
    <cellStyle name="40% - Accent3 6 2 3 2 4 2" xfId="31644"/>
    <cellStyle name="40% - Accent3 6 2 3 2 5" xfId="31645"/>
    <cellStyle name="40% - Accent3 6 2 3 3" xfId="31646"/>
    <cellStyle name="40% - Accent3 6 2 3 3 2" xfId="31647"/>
    <cellStyle name="40% - Accent3 6 2 3 3 2 2" xfId="31648"/>
    <cellStyle name="40% - Accent3 6 2 3 3 3" xfId="31649"/>
    <cellStyle name="40% - Accent3 6 2 3 4" xfId="31650"/>
    <cellStyle name="40% - Accent3 6 2 3 4 2" xfId="31651"/>
    <cellStyle name="40% - Accent3 6 2 3 4 2 2" xfId="31652"/>
    <cellStyle name="40% - Accent3 6 2 3 4 3" xfId="31653"/>
    <cellStyle name="40% - Accent3 6 2 3 5" xfId="31654"/>
    <cellStyle name="40% - Accent3 6 2 3 5 2" xfId="31655"/>
    <cellStyle name="40% - Accent3 6 2 3 6" xfId="31656"/>
    <cellStyle name="40% - Accent3 6 2 4" xfId="31657"/>
    <cellStyle name="40% - Accent3 6 2 4 2" xfId="31658"/>
    <cellStyle name="40% - Accent3 6 2 4 2 2" xfId="31659"/>
    <cellStyle name="40% - Accent3 6 2 4 2 2 2" xfId="31660"/>
    <cellStyle name="40% - Accent3 6 2 4 2 3" xfId="31661"/>
    <cellStyle name="40% - Accent3 6 2 4 3" xfId="31662"/>
    <cellStyle name="40% - Accent3 6 2 4 3 2" xfId="31663"/>
    <cellStyle name="40% - Accent3 6 2 4 3 2 2" xfId="31664"/>
    <cellStyle name="40% - Accent3 6 2 4 3 3" xfId="31665"/>
    <cellStyle name="40% - Accent3 6 2 4 4" xfId="31666"/>
    <cellStyle name="40% - Accent3 6 2 4 4 2" xfId="31667"/>
    <cellStyle name="40% - Accent3 6 2 4 5" xfId="31668"/>
    <cellStyle name="40% - Accent3 6 2 5" xfId="31669"/>
    <cellStyle name="40% - Accent3 6 2 5 2" xfId="31670"/>
    <cellStyle name="40% - Accent3 6 2 5 2 2" xfId="31671"/>
    <cellStyle name="40% - Accent3 6 2 5 3" xfId="31672"/>
    <cellStyle name="40% - Accent3 6 2 6" xfId="31673"/>
    <cellStyle name="40% - Accent3 6 2 6 2" xfId="31674"/>
    <cellStyle name="40% - Accent3 6 2 6 2 2" xfId="31675"/>
    <cellStyle name="40% - Accent3 6 2 6 3" xfId="31676"/>
    <cellStyle name="40% - Accent3 6 2 7" xfId="31677"/>
    <cellStyle name="40% - Accent3 6 2 7 2" xfId="31678"/>
    <cellStyle name="40% - Accent3 6 2 7 2 2" xfId="31679"/>
    <cellStyle name="40% - Accent3 6 2 7 3" xfId="31680"/>
    <cellStyle name="40% - Accent3 6 2 8" xfId="31681"/>
    <cellStyle name="40% - Accent3 6 2 8 2" xfId="31682"/>
    <cellStyle name="40% - Accent3 6 2 9" xfId="31683"/>
    <cellStyle name="40% - Accent3 6 3" xfId="31684"/>
    <cellStyle name="40% - Accent3 6 3 2" xfId="31685"/>
    <cellStyle name="40% - Accent3 6 3 2 2" xfId="31686"/>
    <cellStyle name="40% - Accent3 6 3 2 2 2" xfId="31687"/>
    <cellStyle name="40% - Accent3 6 3 2 2 2 2" xfId="31688"/>
    <cellStyle name="40% - Accent3 6 3 2 2 2 2 2" xfId="31689"/>
    <cellStyle name="40% - Accent3 6 3 2 2 2 3" xfId="31690"/>
    <cellStyle name="40% - Accent3 6 3 2 2 3" xfId="31691"/>
    <cellStyle name="40% - Accent3 6 3 2 2 3 2" xfId="31692"/>
    <cellStyle name="40% - Accent3 6 3 2 2 3 2 2" xfId="31693"/>
    <cellStyle name="40% - Accent3 6 3 2 2 3 3" xfId="31694"/>
    <cellStyle name="40% - Accent3 6 3 2 2 4" xfId="31695"/>
    <cellStyle name="40% - Accent3 6 3 2 2 4 2" xfId="31696"/>
    <cellStyle name="40% - Accent3 6 3 2 2 5" xfId="31697"/>
    <cellStyle name="40% - Accent3 6 3 2 3" xfId="31698"/>
    <cellStyle name="40% - Accent3 6 3 2 3 2" xfId="31699"/>
    <cellStyle name="40% - Accent3 6 3 2 3 2 2" xfId="31700"/>
    <cellStyle name="40% - Accent3 6 3 2 3 3" xfId="31701"/>
    <cellStyle name="40% - Accent3 6 3 2 4" xfId="31702"/>
    <cellStyle name="40% - Accent3 6 3 2 4 2" xfId="31703"/>
    <cellStyle name="40% - Accent3 6 3 2 4 2 2" xfId="31704"/>
    <cellStyle name="40% - Accent3 6 3 2 4 3" xfId="31705"/>
    <cellStyle name="40% - Accent3 6 3 2 5" xfId="31706"/>
    <cellStyle name="40% - Accent3 6 3 2 5 2" xfId="31707"/>
    <cellStyle name="40% - Accent3 6 3 2 6" xfId="31708"/>
    <cellStyle name="40% - Accent3 6 3 3" xfId="31709"/>
    <cellStyle name="40% - Accent3 6 3 3 2" xfId="31710"/>
    <cellStyle name="40% - Accent3 6 3 3 2 2" xfId="31711"/>
    <cellStyle name="40% - Accent3 6 3 3 2 2 2" xfId="31712"/>
    <cellStyle name="40% - Accent3 6 3 3 2 3" xfId="31713"/>
    <cellStyle name="40% - Accent3 6 3 3 3" xfId="31714"/>
    <cellStyle name="40% - Accent3 6 3 3 3 2" xfId="31715"/>
    <cellStyle name="40% - Accent3 6 3 3 3 2 2" xfId="31716"/>
    <cellStyle name="40% - Accent3 6 3 3 3 3" xfId="31717"/>
    <cellStyle name="40% - Accent3 6 3 3 4" xfId="31718"/>
    <cellStyle name="40% - Accent3 6 3 3 4 2" xfId="31719"/>
    <cellStyle name="40% - Accent3 6 3 3 5" xfId="31720"/>
    <cellStyle name="40% - Accent3 6 3 4" xfId="31721"/>
    <cellStyle name="40% - Accent3 6 3 4 2" xfId="31722"/>
    <cellStyle name="40% - Accent3 6 3 4 2 2" xfId="31723"/>
    <cellStyle name="40% - Accent3 6 3 4 3" xfId="31724"/>
    <cellStyle name="40% - Accent3 6 3 5" xfId="31725"/>
    <cellStyle name="40% - Accent3 6 3 5 2" xfId="31726"/>
    <cellStyle name="40% - Accent3 6 3 5 2 2" xfId="31727"/>
    <cellStyle name="40% - Accent3 6 3 5 3" xfId="31728"/>
    <cellStyle name="40% - Accent3 6 3 6" xfId="31729"/>
    <cellStyle name="40% - Accent3 6 3 6 2" xfId="31730"/>
    <cellStyle name="40% - Accent3 6 3 6 2 2" xfId="31731"/>
    <cellStyle name="40% - Accent3 6 3 6 3" xfId="31732"/>
    <cellStyle name="40% - Accent3 6 3 7" xfId="31733"/>
    <cellStyle name="40% - Accent3 6 3 7 2" xfId="31734"/>
    <cellStyle name="40% - Accent3 6 3 8" xfId="31735"/>
    <cellStyle name="40% - Accent3 6 4" xfId="31736"/>
    <cellStyle name="40% - Accent3 6 4 2" xfId="31737"/>
    <cellStyle name="40% - Accent3 6 4 2 2" xfId="31738"/>
    <cellStyle name="40% - Accent3 6 4 2 2 2" xfId="31739"/>
    <cellStyle name="40% - Accent3 6 4 2 2 2 2" xfId="31740"/>
    <cellStyle name="40% - Accent3 6 4 2 2 3" xfId="31741"/>
    <cellStyle name="40% - Accent3 6 4 2 3" xfId="31742"/>
    <cellStyle name="40% - Accent3 6 4 2 3 2" xfId="31743"/>
    <cellStyle name="40% - Accent3 6 4 2 3 2 2" xfId="31744"/>
    <cellStyle name="40% - Accent3 6 4 2 3 3" xfId="31745"/>
    <cellStyle name="40% - Accent3 6 4 2 4" xfId="31746"/>
    <cellStyle name="40% - Accent3 6 4 2 4 2" xfId="31747"/>
    <cellStyle name="40% - Accent3 6 4 2 5" xfId="31748"/>
    <cellStyle name="40% - Accent3 6 4 3" xfId="31749"/>
    <cellStyle name="40% - Accent3 6 4 3 2" xfId="31750"/>
    <cellStyle name="40% - Accent3 6 4 3 2 2" xfId="31751"/>
    <cellStyle name="40% - Accent3 6 4 3 3" xfId="31752"/>
    <cellStyle name="40% - Accent3 6 4 4" xfId="31753"/>
    <cellStyle name="40% - Accent3 6 4 4 2" xfId="31754"/>
    <cellStyle name="40% - Accent3 6 4 4 2 2" xfId="31755"/>
    <cellStyle name="40% - Accent3 6 4 4 3" xfId="31756"/>
    <cellStyle name="40% - Accent3 6 4 5" xfId="31757"/>
    <cellStyle name="40% - Accent3 6 4 5 2" xfId="31758"/>
    <cellStyle name="40% - Accent3 6 4 6" xfId="31759"/>
    <cellStyle name="40% - Accent3 6 5" xfId="31760"/>
    <cellStyle name="40% - Accent3 6 5 2" xfId="31761"/>
    <cellStyle name="40% - Accent3 6 5 2 2" xfId="31762"/>
    <cellStyle name="40% - Accent3 6 5 2 2 2" xfId="31763"/>
    <cellStyle name="40% - Accent3 6 5 2 3" xfId="31764"/>
    <cellStyle name="40% - Accent3 6 5 3" xfId="31765"/>
    <cellStyle name="40% - Accent3 6 5 3 2" xfId="31766"/>
    <cellStyle name="40% - Accent3 6 5 3 2 2" xfId="31767"/>
    <cellStyle name="40% - Accent3 6 5 3 3" xfId="31768"/>
    <cellStyle name="40% - Accent3 6 5 4" xfId="31769"/>
    <cellStyle name="40% - Accent3 6 5 4 2" xfId="31770"/>
    <cellStyle name="40% - Accent3 6 5 5" xfId="31771"/>
    <cellStyle name="40% - Accent3 6 6" xfId="31772"/>
    <cellStyle name="40% - Accent3 6 6 2" xfId="31773"/>
    <cellStyle name="40% - Accent3 6 6 2 2" xfId="31774"/>
    <cellStyle name="40% - Accent3 6 6 3" xfId="31775"/>
    <cellStyle name="40% - Accent3 6 7" xfId="31776"/>
    <cellStyle name="40% - Accent3 6 7 2" xfId="31777"/>
    <cellStyle name="40% - Accent3 6 7 2 2" xfId="31778"/>
    <cellStyle name="40% - Accent3 6 7 3" xfId="31779"/>
    <cellStyle name="40% - Accent3 6 8" xfId="31780"/>
    <cellStyle name="40% - Accent3 6 8 2" xfId="31781"/>
    <cellStyle name="40% - Accent3 6 8 2 2" xfId="31782"/>
    <cellStyle name="40% - Accent3 6 8 3" xfId="31783"/>
    <cellStyle name="40% - Accent3 6 9" xfId="31784"/>
    <cellStyle name="40% - Accent3 6 9 2" xfId="31785"/>
    <cellStyle name="40% - Accent3 60" xfId="31786"/>
    <cellStyle name="40% - Accent3 60 2" xfId="31787"/>
    <cellStyle name="40% - Accent3 60 2 2" xfId="31788"/>
    <cellStyle name="40% - Accent3 60 3" xfId="31789"/>
    <cellStyle name="40% - Accent3 60 3 2" xfId="31790"/>
    <cellStyle name="40% - Accent3 60 4" xfId="31791"/>
    <cellStyle name="40% - Accent3 61" xfId="31792"/>
    <cellStyle name="40% - Accent3 61 2" xfId="31793"/>
    <cellStyle name="40% - Accent3 61 2 2" xfId="31794"/>
    <cellStyle name="40% - Accent3 61 3" xfId="31795"/>
    <cellStyle name="40% - Accent3 61 3 2" xfId="31796"/>
    <cellStyle name="40% - Accent3 61 4" xfId="31797"/>
    <cellStyle name="40% - Accent3 62" xfId="31798"/>
    <cellStyle name="40% - Accent3 62 2" xfId="31799"/>
    <cellStyle name="40% - Accent3 62 2 2" xfId="31800"/>
    <cellStyle name="40% - Accent3 62 3" xfId="31801"/>
    <cellStyle name="40% - Accent3 62 3 2" xfId="31802"/>
    <cellStyle name="40% - Accent3 62 4" xfId="31803"/>
    <cellStyle name="40% - Accent3 63" xfId="31804"/>
    <cellStyle name="40% - Accent3 63 2" xfId="31805"/>
    <cellStyle name="40% - Accent3 63 2 2" xfId="31806"/>
    <cellStyle name="40% - Accent3 63 3" xfId="31807"/>
    <cellStyle name="40% - Accent3 63 3 2" xfId="31808"/>
    <cellStyle name="40% - Accent3 63 4" xfId="31809"/>
    <cellStyle name="40% - Accent3 64" xfId="31810"/>
    <cellStyle name="40% - Accent3 64 2" xfId="31811"/>
    <cellStyle name="40% - Accent3 64 2 2" xfId="31812"/>
    <cellStyle name="40% - Accent3 64 3" xfId="31813"/>
    <cellStyle name="40% - Accent3 64 3 2" xfId="31814"/>
    <cellStyle name="40% - Accent3 64 4" xfId="31815"/>
    <cellStyle name="40% - Accent3 65" xfId="31816"/>
    <cellStyle name="40% - Accent3 65 2" xfId="31817"/>
    <cellStyle name="40% - Accent3 65 2 2" xfId="31818"/>
    <cellStyle name="40% - Accent3 65 3" xfId="31819"/>
    <cellStyle name="40% - Accent3 65 3 2" xfId="31820"/>
    <cellStyle name="40% - Accent3 65 4" xfId="31821"/>
    <cellStyle name="40% - Accent3 66" xfId="31822"/>
    <cellStyle name="40% - Accent3 66 2" xfId="31823"/>
    <cellStyle name="40% - Accent3 66 2 2" xfId="31824"/>
    <cellStyle name="40% - Accent3 66 3" xfId="31825"/>
    <cellStyle name="40% - Accent3 66 3 2" xfId="31826"/>
    <cellStyle name="40% - Accent3 66 4" xfId="31827"/>
    <cellStyle name="40% - Accent3 67" xfId="31828"/>
    <cellStyle name="40% - Accent3 67 2" xfId="31829"/>
    <cellStyle name="40% - Accent3 67 2 2" xfId="31830"/>
    <cellStyle name="40% - Accent3 67 3" xfId="31831"/>
    <cellStyle name="40% - Accent3 67 3 2" xfId="31832"/>
    <cellStyle name="40% - Accent3 67 4" xfId="31833"/>
    <cellStyle name="40% - Accent3 68" xfId="31834"/>
    <cellStyle name="40% - Accent3 68 2" xfId="31835"/>
    <cellStyle name="40% - Accent3 68 2 2" xfId="31836"/>
    <cellStyle name="40% - Accent3 68 3" xfId="31837"/>
    <cellStyle name="40% - Accent3 68 3 2" xfId="31838"/>
    <cellStyle name="40% - Accent3 68 4" xfId="31839"/>
    <cellStyle name="40% - Accent3 69" xfId="31840"/>
    <cellStyle name="40% - Accent3 69 2" xfId="31841"/>
    <cellStyle name="40% - Accent3 69 2 2" xfId="31842"/>
    <cellStyle name="40% - Accent3 69 3" xfId="31843"/>
    <cellStyle name="40% - Accent3 69 3 2" xfId="31844"/>
    <cellStyle name="40% - Accent3 69 4" xfId="31845"/>
    <cellStyle name="40% - Accent3 7" xfId="31846"/>
    <cellStyle name="40% - Accent3 7 10" xfId="31847"/>
    <cellStyle name="40% - Accent3 7 10 2" xfId="31848"/>
    <cellStyle name="40% - Accent3 7 11" xfId="31849"/>
    <cellStyle name="40% - Accent3 7 2" xfId="31850"/>
    <cellStyle name="40% - Accent3 7 2 2" xfId="31851"/>
    <cellStyle name="40% - Accent3 7 2 2 2" xfId="31852"/>
    <cellStyle name="40% - Accent3 7 2 2 2 2" xfId="31853"/>
    <cellStyle name="40% - Accent3 7 2 2 2 2 2" xfId="31854"/>
    <cellStyle name="40% - Accent3 7 2 2 2 2 2 2" xfId="31855"/>
    <cellStyle name="40% - Accent3 7 2 2 2 2 2 2 2" xfId="31856"/>
    <cellStyle name="40% - Accent3 7 2 2 2 2 2 3" xfId="31857"/>
    <cellStyle name="40% - Accent3 7 2 2 2 2 3" xfId="31858"/>
    <cellStyle name="40% - Accent3 7 2 2 2 2 3 2" xfId="31859"/>
    <cellStyle name="40% - Accent3 7 2 2 2 2 3 2 2" xfId="31860"/>
    <cellStyle name="40% - Accent3 7 2 2 2 2 3 3" xfId="31861"/>
    <cellStyle name="40% - Accent3 7 2 2 2 2 4" xfId="31862"/>
    <cellStyle name="40% - Accent3 7 2 2 2 2 4 2" xfId="31863"/>
    <cellStyle name="40% - Accent3 7 2 2 2 2 5" xfId="31864"/>
    <cellStyle name="40% - Accent3 7 2 2 2 3" xfId="31865"/>
    <cellStyle name="40% - Accent3 7 2 2 2 3 2" xfId="31866"/>
    <cellStyle name="40% - Accent3 7 2 2 2 3 2 2" xfId="31867"/>
    <cellStyle name="40% - Accent3 7 2 2 2 3 3" xfId="31868"/>
    <cellStyle name="40% - Accent3 7 2 2 2 4" xfId="31869"/>
    <cellStyle name="40% - Accent3 7 2 2 2 4 2" xfId="31870"/>
    <cellStyle name="40% - Accent3 7 2 2 2 4 2 2" xfId="31871"/>
    <cellStyle name="40% - Accent3 7 2 2 2 4 3" xfId="31872"/>
    <cellStyle name="40% - Accent3 7 2 2 2 5" xfId="31873"/>
    <cellStyle name="40% - Accent3 7 2 2 2 5 2" xfId="31874"/>
    <cellStyle name="40% - Accent3 7 2 2 2 6" xfId="31875"/>
    <cellStyle name="40% - Accent3 7 2 2 3" xfId="31876"/>
    <cellStyle name="40% - Accent3 7 2 2 3 2" xfId="31877"/>
    <cellStyle name="40% - Accent3 7 2 2 3 2 2" xfId="31878"/>
    <cellStyle name="40% - Accent3 7 2 2 3 2 2 2" xfId="31879"/>
    <cellStyle name="40% - Accent3 7 2 2 3 2 3" xfId="31880"/>
    <cellStyle name="40% - Accent3 7 2 2 3 3" xfId="31881"/>
    <cellStyle name="40% - Accent3 7 2 2 3 3 2" xfId="31882"/>
    <cellStyle name="40% - Accent3 7 2 2 3 3 2 2" xfId="31883"/>
    <cellStyle name="40% - Accent3 7 2 2 3 3 3" xfId="31884"/>
    <cellStyle name="40% - Accent3 7 2 2 3 4" xfId="31885"/>
    <cellStyle name="40% - Accent3 7 2 2 3 4 2" xfId="31886"/>
    <cellStyle name="40% - Accent3 7 2 2 3 5" xfId="31887"/>
    <cellStyle name="40% - Accent3 7 2 2 4" xfId="31888"/>
    <cellStyle name="40% - Accent3 7 2 2 4 2" xfId="31889"/>
    <cellStyle name="40% - Accent3 7 2 2 4 2 2" xfId="31890"/>
    <cellStyle name="40% - Accent3 7 2 2 4 3" xfId="31891"/>
    <cellStyle name="40% - Accent3 7 2 2 5" xfId="31892"/>
    <cellStyle name="40% - Accent3 7 2 2 5 2" xfId="31893"/>
    <cellStyle name="40% - Accent3 7 2 2 5 2 2" xfId="31894"/>
    <cellStyle name="40% - Accent3 7 2 2 5 3" xfId="31895"/>
    <cellStyle name="40% - Accent3 7 2 2 6" xfId="31896"/>
    <cellStyle name="40% - Accent3 7 2 2 6 2" xfId="31897"/>
    <cellStyle name="40% - Accent3 7 2 2 6 2 2" xfId="31898"/>
    <cellStyle name="40% - Accent3 7 2 2 6 3" xfId="31899"/>
    <cellStyle name="40% - Accent3 7 2 2 7" xfId="31900"/>
    <cellStyle name="40% - Accent3 7 2 2 7 2" xfId="31901"/>
    <cellStyle name="40% - Accent3 7 2 2 8" xfId="31902"/>
    <cellStyle name="40% - Accent3 7 2 3" xfId="31903"/>
    <cellStyle name="40% - Accent3 7 2 3 2" xfId="31904"/>
    <cellStyle name="40% - Accent3 7 2 3 2 2" xfId="31905"/>
    <cellStyle name="40% - Accent3 7 2 3 2 2 2" xfId="31906"/>
    <cellStyle name="40% - Accent3 7 2 3 2 2 2 2" xfId="31907"/>
    <cellStyle name="40% - Accent3 7 2 3 2 2 3" xfId="31908"/>
    <cellStyle name="40% - Accent3 7 2 3 2 3" xfId="31909"/>
    <cellStyle name="40% - Accent3 7 2 3 2 3 2" xfId="31910"/>
    <cellStyle name="40% - Accent3 7 2 3 2 3 2 2" xfId="31911"/>
    <cellStyle name="40% - Accent3 7 2 3 2 3 3" xfId="31912"/>
    <cellStyle name="40% - Accent3 7 2 3 2 4" xfId="31913"/>
    <cellStyle name="40% - Accent3 7 2 3 2 4 2" xfId="31914"/>
    <cellStyle name="40% - Accent3 7 2 3 2 5" xfId="31915"/>
    <cellStyle name="40% - Accent3 7 2 3 3" xfId="31916"/>
    <cellStyle name="40% - Accent3 7 2 3 3 2" xfId="31917"/>
    <cellStyle name="40% - Accent3 7 2 3 3 2 2" xfId="31918"/>
    <cellStyle name="40% - Accent3 7 2 3 3 3" xfId="31919"/>
    <cellStyle name="40% - Accent3 7 2 3 4" xfId="31920"/>
    <cellStyle name="40% - Accent3 7 2 3 4 2" xfId="31921"/>
    <cellStyle name="40% - Accent3 7 2 3 4 2 2" xfId="31922"/>
    <cellStyle name="40% - Accent3 7 2 3 4 3" xfId="31923"/>
    <cellStyle name="40% - Accent3 7 2 3 5" xfId="31924"/>
    <cellStyle name="40% - Accent3 7 2 3 5 2" xfId="31925"/>
    <cellStyle name="40% - Accent3 7 2 3 6" xfId="31926"/>
    <cellStyle name="40% - Accent3 7 2 4" xfId="31927"/>
    <cellStyle name="40% - Accent3 7 2 4 2" xfId="31928"/>
    <cellStyle name="40% - Accent3 7 2 4 2 2" xfId="31929"/>
    <cellStyle name="40% - Accent3 7 2 4 2 2 2" xfId="31930"/>
    <cellStyle name="40% - Accent3 7 2 4 2 3" xfId="31931"/>
    <cellStyle name="40% - Accent3 7 2 4 3" xfId="31932"/>
    <cellStyle name="40% - Accent3 7 2 4 3 2" xfId="31933"/>
    <cellStyle name="40% - Accent3 7 2 4 3 2 2" xfId="31934"/>
    <cellStyle name="40% - Accent3 7 2 4 3 3" xfId="31935"/>
    <cellStyle name="40% - Accent3 7 2 4 4" xfId="31936"/>
    <cellStyle name="40% - Accent3 7 2 4 4 2" xfId="31937"/>
    <cellStyle name="40% - Accent3 7 2 4 5" xfId="31938"/>
    <cellStyle name="40% - Accent3 7 2 5" xfId="31939"/>
    <cellStyle name="40% - Accent3 7 2 5 2" xfId="31940"/>
    <cellStyle name="40% - Accent3 7 2 5 2 2" xfId="31941"/>
    <cellStyle name="40% - Accent3 7 2 5 3" xfId="31942"/>
    <cellStyle name="40% - Accent3 7 2 6" xfId="31943"/>
    <cellStyle name="40% - Accent3 7 2 6 2" xfId="31944"/>
    <cellStyle name="40% - Accent3 7 2 6 2 2" xfId="31945"/>
    <cellStyle name="40% - Accent3 7 2 6 3" xfId="31946"/>
    <cellStyle name="40% - Accent3 7 2 7" xfId="31947"/>
    <cellStyle name="40% - Accent3 7 2 7 2" xfId="31948"/>
    <cellStyle name="40% - Accent3 7 2 7 2 2" xfId="31949"/>
    <cellStyle name="40% - Accent3 7 2 7 3" xfId="31950"/>
    <cellStyle name="40% - Accent3 7 2 8" xfId="31951"/>
    <cellStyle name="40% - Accent3 7 2 8 2" xfId="31952"/>
    <cellStyle name="40% - Accent3 7 2 9" xfId="31953"/>
    <cellStyle name="40% - Accent3 7 3" xfId="31954"/>
    <cellStyle name="40% - Accent3 7 3 2" xfId="31955"/>
    <cellStyle name="40% - Accent3 7 3 2 2" xfId="31956"/>
    <cellStyle name="40% - Accent3 7 3 2 2 2" xfId="31957"/>
    <cellStyle name="40% - Accent3 7 3 2 2 2 2" xfId="31958"/>
    <cellStyle name="40% - Accent3 7 3 2 2 2 2 2" xfId="31959"/>
    <cellStyle name="40% - Accent3 7 3 2 2 2 3" xfId="31960"/>
    <cellStyle name="40% - Accent3 7 3 2 2 3" xfId="31961"/>
    <cellStyle name="40% - Accent3 7 3 2 2 3 2" xfId="31962"/>
    <cellStyle name="40% - Accent3 7 3 2 2 3 2 2" xfId="31963"/>
    <cellStyle name="40% - Accent3 7 3 2 2 3 3" xfId="31964"/>
    <cellStyle name="40% - Accent3 7 3 2 2 4" xfId="31965"/>
    <cellStyle name="40% - Accent3 7 3 2 2 4 2" xfId="31966"/>
    <cellStyle name="40% - Accent3 7 3 2 2 5" xfId="31967"/>
    <cellStyle name="40% - Accent3 7 3 2 3" xfId="31968"/>
    <cellStyle name="40% - Accent3 7 3 2 3 2" xfId="31969"/>
    <cellStyle name="40% - Accent3 7 3 2 3 2 2" xfId="31970"/>
    <cellStyle name="40% - Accent3 7 3 2 3 3" xfId="31971"/>
    <cellStyle name="40% - Accent3 7 3 2 4" xfId="31972"/>
    <cellStyle name="40% - Accent3 7 3 2 4 2" xfId="31973"/>
    <cellStyle name="40% - Accent3 7 3 2 4 2 2" xfId="31974"/>
    <cellStyle name="40% - Accent3 7 3 2 4 3" xfId="31975"/>
    <cellStyle name="40% - Accent3 7 3 2 5" xfId="31976"/>
    <cellStyle name="40% - Accent3 7 3 2 5 2" xfId="31977"/>
    <cellStyle name="40% - Accent3 7 3 2 6" xfId="31978"/>
    <cellStyle name="40% - Accent3 7 3 3" xfId="31979"/>
    <cellStyle name="40% - Accent3 7 3 3 2" xfId="31980"/>
    <cellStyle name="40% - Accent3 7 3 3 2 2" xfId="31981"/>
    <cellStyle name="40% - Accent3 7 3 3 2 2 2" xfId="31982"/>
    <cellStyle name="40% - Accent3 7 3 3 2 3" xfId="31983"/>
    <cellStyle name="40% - Accent3 7 3 3 3" xfId="31984"/>
    <cellStyle name="40% - Accent3 7 3 3 3 2" xfId="31985"/>
    <cellStyle name="40% - Accent3 7 3 3 3 2 2" xfId="31986"/>
    <cellStyle name="40% - Accent3 7 3 3 3 3" xfId="31987"/>
    <cellStyle name="40% - Accent3 7 3 3 4" xfId="31988"/>
    <cellStyle name="40% - Accent3 7 3 3 4 2" xfId="31989"/>
    <cellStyle name="40% - Accent3 7 3 3 5" xfId="31990"/>
    <cellStyle name="40% - Accent3 7 3 4" xfId="31991"/>
    <cellStyle name="40% - Accent3 7 3 4 2" xfId="31992"/>
    <cellStyle name="40% - Accent3 7 3 4 2 2" xfId="31993"/>
    <cellStyle name="40% - Accent3 7 3 4 3" xfId="31994"/>
    <cellStyle name="40% - Accent3 7 3 5" xfId="31995"/>
    <cellStyle name="40% - Accent3 7 3 5 2" xfId="31996"/>
    <cellStyle name="40% - Accent3 7 3 5 2 2" xfId="31997"/>
    <cellStyle name="40% - Accent3 7 3 5 3" xfId="31998"/>
    <cellStyle name="40% - Accent3 7 3 6" xfId="31999"/>
    <cellStyle name="40% - Accent3 7 3 6 2" xfId="32000"/>
    <cellStyle name="40% - Accent3 7 3 6 2 2" xfId="32001"/>
    <cellStyle name="40% - Accent3 7 3 6 3" xfId="32002"/>
    <cellStyle name="40% - Accent3 7 3 7" xfId="32003"/>
    <cellStyle name="40% - Accent3 7 3 7 2" xfId="32004"/>
    <cellStyle name="40% - Accent3 7 3 8" xfId="32005"/>
    <cellStyle name="40% - Accent3 7 4" xfId="32006"/>
    <cellStyle name="40% - Accent3 7 4 2" xfId="32007"/>
    <cellStyle name="40% - Accent3 7 4 2 2" xfId="32008"/>
    <cellStyle name="40% - Accent3 7 4 2 2 2" xfId="32009"/>
    <cellStyle name="40% - Accent3 7 4 2 2 2 2" xfId="32010"/>
    <cellStyle name="40% - Accent3 7 4 2 2 3" xfId="32011"/>
    <cellStyle name="40% - Accent3 7 4 2 3" xfId="32012"/>
    <cellStyle name="40% - Accent3 7 4 2 3 2" xfId="32013"/>
    <cellStyle name="40% - Accent3 7 4 2 3 2 2" xfId="32014"/>
    <cellStyle name="40% - Accent3 7 4 2 3 3" xfId="32015"/>
    <cellStyle name="40% - Accent3 7 4 2 4" xfId="32016"/>
    <cellStyle name="40% - Accent3 7 4 2 4 2" xfId="32017"/>
    <cellStyle name="40% - Accent3 7 4 2 5" xfId="32018"/>
    <cellStyle name="40% - Accent3 7 4 3" xfId="32019"/>
    <cellStyle name="40% - Accent3 7 4 3 2" xfId="32020"/>
    <cellStyle name="40% - Accent3 7 4 3 2 2" xfId="32021"/>
    <cellStyle name="40% - Accent3 7 4 3 3" xfId="32022"/>
    <cellStyle name="40% - Accent3 7 4 4" xfId="32023"/>
    <cellStyle name="40% - Accent3 7 4 4 2" xfId="32024"/>
    <cellStyle name="40% - Accent3 7 4 4 2 2" xfId="32025"/>
    <cellStyle name="40% - Accent3 7 4 4 3" xfId="32026"/>
    <cellStyle name="40% - Accent3 7 4 5" xfId="32027"/>
    <cellStyle name="40% - Accent3 7 4 5 2" xfId="32028"/>
    <cellStyle name="40% - Accent3 7 4 6" xfId="32029"/>
    <cellStyle name="40% - Accent3 7 5" xfId="32030"/>
    <cellStyle name="40% - Accent3 7 5 2" xfId="32031"/>
    <cellStyle name="40% - Accent3 7 5 2 2" xfId="32032"/>
    <cellStyle name="40% - Accent3 7 5 2 2 2" xfId="32033"/>
    <cellStyle name="40% - Accent3 7 5 2 3" xfId="32034"/>
    <cellStyle name="40% - Accent3 7 5 3" xfId="32035"/>
    <cellStyle name="40% - Accent3 7 5 3 2" xfId="32036"/>
    <cellStyle name="40% - Accent3 7 5 3 2 2" xfId="32037"/>
    <cellStyle name="40% - Accent3 7 5 3 3" xfId="32038"/>
    <cellStyle name="40% - Accent3 7 5 4" xfId="32039"/>
    <cellStyle name="40% - Accent3 7 5 4 2" xfId="32040"/>
    <cellStyle name="40% - Accent3 7 5 5" xfId="32041"/>
    <cellStyle name="40% - Accent3 7 6" xfId="32042"/>
    <cellStyle name="40% - Accent3 7 6 2" xfId="32043"/>
    <cellStyle name="40% - Accent3 7 6 2 2" xfId="32044"/>
    <cellStyle name="40% - Accent3 7 6 3" xfId="32045"/>
    <cellStyle name="40% - Accent3 7 7" xfId="32046"/>
    <cellStyle name="40% - Accent3 7 7 2" xfId="32047"/>
    <cellStyle name="40% - Accent3 7 7 2 2" xfId="32048"/>
    <cellStyle name="40% - Accent3 7 7 3" xfId="32049"/>
    <cellStyle name="40% - Accent3 7 8" xfId="32050"/>
    <cellStyle name="40% - Accent3 7 8 2" xfId="32051"/>
    <cellStyle name="40% - Accent3 7 8 2 2" xfId="32052"/>
    <cellStyle name="40% - Accent3 7 8 3" xfId="32053"/>
    <cellStyle name="40% - Accent3 7 9" xfId="32054"/>
    <cellStyle name="40% - Accent3 7 9 2" xfId="32055"/>
    <cellStyle name="40% - Accent3 70" xfId="32056"/>
    <cellStyle name="40% - Accent3 70 2" xfId="32057"/>
    <cellStyle name="40% - Accent3 70 2 2" xfId="32058"/>
    <cellStyle name="40% - Accent3 70 3" xfId="32059"/>
    <cellStyle name="40% - Accent3 70 3 2" xfId="32060"/>
    <cellStyle name="40% - Accent3 70 4" xfId="32061"/>
    <cellStyle name="40% - Accent3 71" xfId="32062"/>
    <cellStyle name="40% - Accent3 71 2" xfId="32063"/>
    <cellStyle name="40% - Accent3 71 2 2" xfId="32064"/>
    <cellStyle name="40% - Accent3 71 3" xfId="32065"/>
    <cellStyle name="40% - Accent3 71 3 2" xfId="32066"/>
    <cellStyle name="40% - Accent3 71 4" xfId="32067"/>
    <cellStyle name="40% - Accent3 72" xfId="32068"/>
    <cellStyle name="40% - Accent3 72 2" xfId="32069"/>
    <cellStyle name="40% - Accent3 72 2 2" xfId="32070"/>
    <cellStyle name="40% - Accent3 72 3" xfId="32071"/>
    <cellStyle name="40% - Accent3 72 3 2" xfId="32072"/>
    <cellStyle name="40% - Accent3 72 4" xfId="32073"/>
    <cellStyle name="40% - Accent3 73" xfId="32074"/>
    <cellStyle name="40% - Accent3 73 2" xfId="32075"/>
    <cellStyle name="40% - Accent3 73 2 2" xfId="32076"/>
    <cellStyle name="40% - Accent3 73 3" xfId="32077"/>
    <cellStyle name="40% - Accent3 73 3 2" xfId="32078"/>
    <cellStyle name="40% - Accent3 73 4" xfId="32079"/>
    <cellStyle name="40% - Accent3 74" xfId="32080"/>
    <cellStyle name="40% - Accent3 74 2" xfId="32081"/>
    <cellStyle name="40% - Accent3 74 2 2" xfId="32082"/>
    <cellStyle name="40% - Accent3 74 3" xfId="32083"/>
    <cellStyle name="40% - Accent3 74 3 2" xfId="32084"/>
    <cellStyle name="40% - Accent3 74 4" xfId="32085"/>
    <cellStyle name="40% - Accent3 75" xfId="32086"/>
    <cellStyle name="40% - Accent3 75 2" xfId="32087"/>
    <cellStyle name="40% - Accent3 75 2 2" xfId="32088"/>
    <cellStyle name="40% - Accent3 75 3" xfId="32089"/>
    <cellStyle name="40% - Accent3 75 3 2" xfId="32090"/>
    <cellStyle name="40% - Accent3 75 4" xfId="32091"/>
    <cellStyle name="40% - Accent3 76" xfId="32092"/>
    <cellStyle name="40% - Accent3 76 2" xfId="32093"/>
    <cellStyle name="40% - Accent3 76 2 2" xfId="32094"/>
    <cellStyle name="40% - Accent3 76 3" xfId="32095"/>
    <cellStyle name="40% - Accent3 76 3 2" xfId="32096"/>
    <cellStyle name="40% - Accent3 76 4" xfId="32097"/>
    <cellStyle name="40% - Accent3 77" xfId="32098"/>
    <cellStyle name="40% - Accent3 77 2" xfId="32099"/>
    <cellStyle name="40% - Accent3 77 2 2" xfId="32100"/>
    <cellStyle name="40% - Accent3 77 3" xfId="32101"/>
    <cellStyle name="40% - Accent3 77 3 2" xfId="32102"/>
    <cellStyle name="40% - Accent3 77 4" xfId="32103"/>
    <cellStyle name="40% - Accent3 78" xfId="32104"/>
    <cellStyle name="40% - Accent3 78 2" xfId="32105"/>
    <cellStyle name="40% - Accent3 78 2 2" xfId="32106"/>
    <cellStyle name="40% - Accent3 78 3" xfId="32107"/>
    <cellStyle name="40% - Accent3 78 3 2" xfId="32108"/>
    <cellStyle name="40% - Accent3 78 4" xfId="32109"/>
    <cellStyle name="40% - Accent3 79" xfId="32110"/>
    <cellStyle name="40% - Accent3 79 2" xfId="32111"/>
    <cellStyle name="40% - Accent3 79 2 2" xfId="32112"/>
    <cellStyle name="40% - Accent3 79 3" xfId="32113"/>
    <cellStyle name="40% - Accent3 79 3 2" xfId="32114"/>
    <cellStyle name="40% - Accent3 79 4" xfId="32115"/>
    <cellStyle name="40% - Accent3 8" xfId="32116"/>
    <cellStyle name="40% - Accent3 8 10" xfId="32117"/>
    <cellStyle name="40% - Accent3 8 10 2" xfId="32118"/>
    <cellStyle name="40% - Accent3 8 11" xfId="32119"/>
    <cellStyle name="40% - Accent3 8 2" xfId="32120"/>
    <cellStyle name="40% - Accent3 8 2 2" xfId="32121"/>
    <cellStyle name="40% - Accent3 8 2 2 2" xfId="32122"/>
    <cellStyle name="40% - Accent3 8 2 2 2 2" xfId="32123"/>
    <cellStyle name="40% - Accent3 8 2 2 2 2 2" xfId="32124"/>
    <cellStyle name="40% - Accent3 8 2 2 2 2 2 2" xfId="32125"/>
    <cellStyle name="40% - Accent3 8 2 2 2 2 2 2 2" xfId="32126"/>
    <cellStyle name="40% - Accent3 8 2 2 2 2 2 3" xfId="32127"/>
    <cellStyle name="40% - Accent3 8 2 2 2 2 3" xfId="32128"/>
    <cellStyle name="40% - Accent3 8 2 2 2 2 3 2" xfId="32129"/>
    <cellStyle name="40% - Accent3 8 2 2 2 2 3 2 2" xfId="32130"/>
    <cellStyle name="40% - Accent3 8 2 2 2 2 3 3" xfId="32131"/>
    <cellStyle name="40% - Accent3 8 2 2 2 2 4" xfId="32132"/>
    <cellStyle name="40% - Accent3 8 2 2 2 2 4 2" xfId="32133"/>
    <cellStyle name="40% - Accent3 8 2 2 2 2 5" xfId="32134"/>
    <cellStyle name="40% - Accent3 8 2 2 2 3" xfId="32135"/>
    <cellStyle name="40% - Accent3 8 2 2 2 3 2" xfId="32136"/>
    <cellStyle name="40% - Accent3 8 2 2 2 3 2 2" xfId="32137"/>
    <cellStyle name="40% - Accent3 8 2 2 2 3 3" xfId="32138"/>
    <cellStyle name="40% - Accent3 8 2 2 2 4" xfId="32139"/>
    <cellStyle name="40% - Accent3 8 2 2 2 4 2" xfId="32140"/>
    <cellStyle name="40% - Accent3 8 2 2 2 4 2 2" xfId="32141"/>
    <cellStyle name="40% - Accent3 8 2 2 2 4 3" xfId="32142"/>
    <cellStyle name="40% - Accent3 8 2 2 2 5" xfId="32143"/>
    <cellStyle name="40% - Accent3 8 2 2 2 5 2" xfId="32144"/>
    <cellStyle name="40% - Accent3 8 2 2 2 6" xfId="32145"/>
    <cellStyle name="40% - Accent3 8 2 2 3" xfId="32146"/>
    <cellStyle name="40% - Accent3 8 2 2 3 2" xfId="32147"/>
    <cellStyle name="40% - Accent3 8 2 2 3 2 2" xfId="32148"/>
    <cellStyle name="40% - Accent3 8 2 2 3 2 2 2" xfId="32149"/>
    <cellStyle name="40% - Accent3 8 2 2 3 2 3" xfId="32150"/>
    <cellStyle name="40% - Accent3 8 2 2 3 3" xfId="32151"/>
    <cellStyle name="40% - Accent3 8 2 2 3 3 2" xfId="32152"/>
    <cellStyle name="40% - Accent3 8 2 2 3 3 2 2" xfId="32153"/>
    <cellStyle name="40% - Accent3 8 2 2 3 3 3" xfId="32154"/>
    <cellStyle name="40% - Accent3 8 2 2 3 4" xfId="32155"/>
    <cellStyle name="40% - Accent3 8 2 2 3 4 2" xfId="32156"/>
    <cellStyle name="40% - Accent3 8 2 2 3 5" xfId="32157"/>
    <cellStyle name="40% - Accent3 8 2 2 4" xfId="32158"/>
    <cellStyle name="40% - Accent3 8 2 2 4 2" xfId="32159"/>
    <cellStyle name="40% - Accent3 8 2 2 4 2 2" xfId="32160"/>
    <cellStyle name="40% - Accent3 8 2 2 4 3" xfId="32161"/>
    <cellStyle name="40% - Accent3 8 2 2 5" xfId="32162"/>
    <cellStyle name="40% - Accent3 8 2 2 5 2" xfId="32163"/>
    <cellStyle name="40% - Accent3 8 2 2 5 2 2" xfId="32164"/>
    <cellStyle name="40% - Accent3 8 2 2 5 3" xfId="32165"/>
    <cellStyle name="40% - Accent3 8 2 2 6" xfId="32166"/>
    <cellStyle name="40% - Accent3 8 2 2 6 2" xfId="32167"/>
    <cellStyle name="40% - Accent3 8 2 2 6 2 2" xfId="32168"/>
    <cellStyle name="40% - Accent3 8 2 2 6 3" xfId="32169"/>
    <cellStyle name="40% - Accent3 8 2 2 7" xfId="32170"/>
    <cellStyle name="40% - Accent3 8 2 2 7 2" xfId="32171"/>
    <cellStyle name="40% - Accent3 8 2 2 8" xfId="32172"/>
    <cellStyle name="40% - Accent3 8 2 3" xfId="32173"/>
    <cellStyle name="40% - Accent3 8 2 3 2" xfId="32174"/>
    <cellStyle name="40% - Accent3 8 2 3 2 2" xfId="32175"/>
    <cellStyle name="40% - Accent3 8 2 3 2 2 2" xfId="32176"/>
    <cellStyle name="40% - Accent3 8 2 3 2 2 2 2" xfId="32177"/>
    <cellStyle name="40% - Accent3 8 2 3 2 2 3" xfId="32178"/>
    <cellStyle name="40% - Accent3 8 2 3 2 3" xfId="32179"/>
    <cellStyle name="40% - Accent3 8 2 3 2 3 2" xfId="32180"/>
    <cellStyle name="40% - Accent3 8 2 3 2 3 2 2" xfId="32181"/>
    <cellStyle name="40% - Accent3 8 2 3 2 3 3" xfId="32182"/>
    <cellStyle name="40% - Accent3 8 2 3 2 4" xfId="32183"/>
    <cellStyle name="40% - Accent3 8 2 3 2 4 2" xfId="32184"/>
    <cellStyle name="40% - Accent3 8 2 3 2 5" xfId="32185"/>
    <cellStyle name="40% - Accent3 8 2 3 3" xfId="32186"/>
    <cellStyle name="40% - Accent3 8 2 3 3 2" xfId="32187"/>
    <cellStyle name="40% - Accent3 8 2 3 3 2 2" xfId="32188"/>
    <cellStyle name="40% - Accent3 8 2 3 3 3" xfId="32189"/>
    <cellStyle name="40% - Accent3 8 2 3 4" xfId="32190"/>
    <cellStyle name="40% - Accent3 8 2 3 4 2" xfId="32191"/>
    <cellStyle name="40% - Accent3 8 2 3 4 2 2" xfId="32192"/>
    <cellStyle name="40% - Accent3 8 2 3 4 3" xfId="32193"/>
    <cellStyle name="40% - Accent3 8 2 3 5" xfId="32194"/>
    <cellStyle name="40% - Accent3 8 2 3 5 2" xfId="32195"/>
    <cellStyle name="40% - Accent3 8 2 3 6" xfId="32196"/>
    <cellStyle name="40% - Accent3 8 2 4" xfId="32197"/>
    <cellStyle name="40% - Accent3 8 2 4 2" xfId="32198"/>
    <cellStyle name="40% - Accent3 8 2 4 2 2" xfId="32199"/>
    <cellStyle name="40% - Accent3 8 2 4 2 2 2" xfId="32200"/>
    <cellStyle name="40% - Accent3 8 2 4 2 3" xfId="32201"/>
    <cellStyle name="40% - Accent3 8 2 4 3" xfId="32202"/>
    <cellStyle name="40% - Accent3 8 2 4 3 2" xfId="32203"/>
    <cellStyle name="40% - Accent3 8 2 4 3 2 2" xfId="32204"/>
    <cellStyle name="40% - Accent3 8 2 4 3 3" xfId="32205"/>
    <cellStyle name="40% - Accent3 8 2 4 4" xfId="32206"/>
    <cellStyle name="40% - Accent3 8 2 4 4 2" xfId="32207"/>
    <cellStyle name="40% - Accent3 8 2 4 5" xfId="32208"/>
    <cellStyle name="40% - Accent3 8 2 5" xfId="32209"/>
    <cellStyle name="40% - Accent3 8 2 5 2" xfId="32210"/>
    <cellStyle name="40% - Accent3 8 2 5 2 2" xfId="32211"/>
    <cellStyle name="40% - Accent3 8 2 5 3" xfId="32212"/>
    <cellStyle name="40% - Accent3 8 2 6" xfId="32213"/>
    <cellStyle name="40% - Accent3 8 2 6 2" xfId="32214"/>
    <cellStyle name="40% - Accent3 8 2 6 2 2" xfId="32215"/>
    <cellStyle name="40% - Accent3 8 2 6 3" xfId="32216"/>
    <cellStyle name="40% - Accent3 8 2 7" xfId="32217"/>
    <cellStyle name="40% - Accent3 8 2 7 2" xfId="32218"/>
    <cellStyle name="40% - Accent3 8 2 7 2 2" xfId="32219"/>
    <cellStyle name="40% - Accent3 8 2 7 3" xfId="32220"/>
    <cellStyle name="40% - Accent3 8 2 8" xfId="32221"/>
    <cellStyle name="40% - Accent3 8 2 8 2" xfId="32222"/>
    <cellStyle name="40% - Accent3 8 2 9" xfId="32223"/>
    <cellStyle name="40% - Accent3 8 3" xfId="32224"/>
    <cellStyle name="40% - Accent3 8 3 2" xfId="32225"/>
    <cellStyle name="40% - Accent3 8 3 2 2" xfId="32226"/>
    <cellStyle name="40% - Accent3 8 3 2 2 2" xfId="32227"/>
    <cellStyle name="40% - Accent3 8 3 2 2 2 2" xfId="32228"/>
    <cellStyle name="40% - Accent3 8 3 2 2 2 2 2" xfId="32229"/>
    <cellStyle name="40% - Accent3 8 3 2 2 2 3" xfId="32230"/>
    <cellStyle name="40% - Accent3 8 3 2 2 3" xfId="32231"/>
    <cellStyle name="40% - Accent3 8 3 2 2 3 2" xfId="32232"/>
    <cellStyle name="40% - Accent3 8 3 2 2 3 2 2" xfId="32233"/>
    <cellStyle name="40% - Accent3 8 3 2 2 3 3" xfId="32234"/>
    <cellStyle name="40% - Accent3 8 3 2 2 4" xfId="32235"/>
    <cellStyle name="40% - Accent3 8 3 2 2 4 2" xfId="32236"/>
    <cellStyle name="40% - Accent3 8 3 2 2 5" xfId="32237"/>
    <cellStyle name="40% - Accent3 8 3 2 3" xfId="32238"/>
    <cellStyle name="40% - Accent3 8 3 2 3 2" xfId="32239"/>
    <cellStyle name="40% - Accent3 8 3 2 3 2 2" xfId="32240"/>
    <cellStyle name="40% - Accent3 8 3 2 3 3" xfId="32241"/>
    <cellStyle name="40% - Accent3 8 3 2 4" xfId="32242"/>
    <cellStyle name="40% - Accent3 8 3 2 4 2" xfId="32243"/>
    <cellStyle name="40% - Accent3 8 3 2 4 2 2" xfId="32244"/>
    <cellStyle name="40% - Accent3 8 3 2 4 3" xfId="32245"/>
    <cellStyle name="40% - Accent3 8 3 2 5" xfId="32246"/>
    <cellStyle name="40% - Accent3 8 3 2 5 2" xfId="32247"/>
    <cellStyle name="40% - Accent3 8 3 2 6" xfId="32248"/>
    <cellStyle name="40% - Accent3 8 3 3" xfId="32249"/>
    <cellStyle name="40% - Accent3 8 3 3 2" xfId="32250"/>
    <cellStyle name="40% - Accent3 8 3 3 2 2" xfId="32251"/>
    <cellStyle name="40% - Accent3 8 3 3 2 2 2" xfId="32252"/>
    <cellStyle name="40% - Accent3 8 3 3 2 3" xfId="32253"/>
    <cellStyle name="40% - Accent3 8 3 3 3" xfId="32254"/>
    <cellStyle name="40% - Accent3 8 3 3 3 2" xfId="32255"/>
    <cellStyle name="40% - Accent3 8 3 3 3 2 2" xfId="32256"/>
    <cellStyle name="40% - Accent3 8 3 3 3 3" xfId="32257"/>
    <cellStyle name="40% - Accent3 8 3 3 4" xfId="32258"/>
    <cellStyle name="40% - Accent3 8 3 3 4 2" xfId="32259"/>
    <cellStyle name="40% - Accent3 8 3 3 5" xfId="32260"/>
    <cellStyle name="40% - Accent3 8 3 4" xfId="32261"/>
    <cellStyle name="40% - Accent3 8 3 4 2" xfId="32262"/>
    <cellStyle name="40% - Accent3 8 3 4 2 2" xfId="32263"/>
    <cellStyle name="40% - Accent3 8 3 4 3" xfId="32264"/>
    <cellStyle name="40% - Accent3 8 3 5" xfId="32265"/>
    <cellStyle name="40% - Accent3 8 3 5 2" xfId="32266"/>
    <cellStyle name="40% - Accent3 8 3 5 2 2" xfId="32267"/>
    <cellStyle name="40% - Accent3 8 3 5 3" xfId="32268"/>
    <cellStyle name="40% - Accent3 8 3 6" xfId="32269"/>
    <cellStyle name="40% - Accent3 8 3 6 2" xfId="32270"/>
    <cellStyle name="40% - Accent3 8 3 6 2 2" xfId="32271"/>
    <cellStyle name="40% - Accent3 8 3 6 3" xfId="32272"/>
    <cellStyle name="40% - Accent3 8 3 7" xfId="32273"/>
    <cellStyle name="40% - Accent3 8 3 7 2" xfId="32274"/>
    <cellStyle name="40% - Accent3 8 3 8" xfId="32275"/>
    <cellStyle name="40% - Accent3 8 4" xfId="32276"/>
    <cellStyle name="40% - Accent3 8 4 2" xfId="32277"/>
    <cellStyle name="40% - Accent3 8 4 2 2" xfId="32278"/>
    <cellStyle name="40% - Accent3 8 4 2 2 2" xfId="32279"/>
    <cellStyle name="40% - Accent3 8 4 2 2 2 2" xfId="32280"/>
    <cellStyle name="40% - Accent3 8 4 2 2 3" xfId="32281"/>
    <cellStyle name="40% - Accent3 8 4 2 3" xfId="32282"/>
    <cellStyle name="40% - Accent3 8 4 2 3 2" xfId="32283"/>
    <cellStyle name="40% - Accent3 8 4 2 3 2 2" xfId="32284"/>
    <cellStyle name="40% - Accent3 8 4 2 3 3" xfId="32285"/>
    <cellStyle name="40% - Accent3 8 4 2 4" xfId="32286"/>
    <cellStyle name="40% - Accent3 8 4 2 4 2" xfId="32287"/>
    <cellStyle name="40% - Accent3 8 4 2 5" xfId="32288"/>
    <cellStyle name="40% - Accent3 8 4 3" xfId="32289"/>
    <cellStyle name="40% - Accent3 8 4 3 2" xfId="32290"/>
    <cellStyle name="40% - Accent3 8 4 3 2 2" xfId="32291"/>
    <cellStyle name="40% - Accent3 8 4 3 3" xfId="32292"/>
    <cellStyle name="40% - Accent3 8 4 4" xfId="32293"/>
    <cellStyle name="40% - Accent3 8 4 4 2" xfId="32294"/>
    <cellStyle name="40% - Accent3 8 4 4 2 2" xfId="32295"/>
    <cellStyle name="40% - Accent3 8 4 4 3" xfId="32296"/>
    <cellStyle name="40% - Accent3 8 4 5" xfId="32297"/>
    <cellStyle name="40% - Accent3 8 4 5 2" xfId="32298"/>
    <cellStyle name="40% - Accent3 8 4 6" xfId="32299"/>
    <cellStyle name="40% - Accent3 8 5" xfId="32300"/>
    <cellStyle name="40% - Accent3 8 5 2" xfId="32301"/>
    <cellStyle name="40% - Accent3 8 5 2 2" xfId="32302"/>
    <cellStyle name="40% - Accent3 8 5 2 2 2" xfId="32303"/>
    <cellStyle name="40% - Accent3 8 5 2 3" xfId="32304"/>
    <cellStyle name="40% - Accent3 8 5 3" xfId="32305"/>
    <cellStyle name="40% - Accent3 8 5 3 2" xfId="32306"/>
    <cellStyle name="40% - Accent3 8 5 3 2 2" xfId="32307"/>
    <cellStyle name="40% - Accent3 8 5 3 3" xfId="32308"/>
    <cellStyle name="40% - Accent3 8 5 4" xfId="32309"/>
    <cellStyle name="40% - Accent3 8 5 4 2" xfId="32310"/>
    <cellStyle name="40% - Accent3 8 5 5" xfId="32311"/>
    <cellStyle name="40% - Accent3 8 6" xfId="32312"/>
    <cellStyle name="40% - Accent3 8 6 2" xfId="32313"/>
    <cellStyle name="40% - Accent3 8 6 2 2" xfId="32314"/>
    <cellStyle name="40% - Accent3 8 6 3" xfId="32315"/>
    <cellStyle name="40% - Accent3 8 7" xfId="32316"/>
    <cellStyle name="40% - Accent3 8 7 2" xfId="32317"/>
    <cellStyle name="40% - Accent3 8 7 2 2" xfId="32318"/>
    <cellStyle name="40% - Accent3 8 7 3" xfId="32319"/>
    <cellStyle name="40% - Accent3 8 8" xfId="32320"/>
    <cellStyle name="40% - Accent3 8 8 2" xfId="32321"/>
    <cellStyle name="40% - Accent3 8 8 2 2" xfId="32322"/>
    <cellStyle name="40% - Accent3 8 8 3" xfId="32323"/>
    <cellStyle name="40% - Accent3 8 9" xfId="32324"/>
    <cellStyle name="40% - Accent3 8 9 2" xfId="32325"/>
    <cellStyle name="40% - Accent3 80" xfId="32326"/>
    <cellStyle name="40% - Accent3 80 2" xfId="32327"/>
    <cellStyle name="40% - Accent3 80 2 2" xfId="32328"/>
    <cellStyle name="40% - Accent3 80 3" xfId="32329"/>
    <cellStyle name="40% - Accent3 81" xfId="32330"/>
    <cellStyle name="40% - Accent3 81 2" xfId="32331"/>
    <cellStyle name="40% - Accent3 82" xfId="32332"/>
    <cellStyle name="40% - Accent3 82 2" xfId="32333"/>
    <cellStyle name="40% - Accent3 83" xfId="32334"/>
    <cellStyle name="40% - Accent3 83 2" xfId="32335"/>
    <cellStyle name="40% - Accent3 84" xfId="32336"/>
    <cellStyle name="40% - Accent3 84 2" xfId="32337"/>
    <cellStyle name="40% - Accent3 85" xfId="32338"/>
    <cellStyle name="40% - Accent3 85 2" xfId="32339"/>
    <cellStyle name="40% - Accent3 86" xfId="32340"/>
    <cellStyle name="40% - Accent3 86 2" xfId="32341"/>
    <cellStyle name="40% - Accent3 87" xfId="32342"/>
    <cellStyle name="40% - Accent3 87 2" xfId="32343"/>
    <cellStyle name="40% - Accent3 88" xfId="32344"/>
    <cellStyle name="40% - Accent3 88 2" xfId="32345"/>
    <cellStyle name="40% - Accent3 89" xfId="32346"/>
    <cellStyle name="40% - Accent3 89 2" xfId="32347"/>
    <cellStyle name="40% - Accent3 9" xfId="32348"/>
    <cellStyle name="40% - Accent3 9 10" xfId="32349"/>
    <cellStyle name="40% - Accent3 9 2" xfId="32350"/>
    <cellStyle name="40% - Accent3 9 2 2" xfId="32351"/>
    <cellStyle name="40% - Accent3 9 2 2 2" xfId="32352"/>
    <cellStyle name="40% - Accent3 9 2 2 2 2" xfId="32353"/>
    <cellStyle name="40% - Accent3 9 2 2 2 2 2" xfId="32354"/>
    <cellStyle name="40% - Accent3 9 2 2 2 2 2 2" xfId="32355"/>
    <cellStyle name="40% - Accent3 9 2 2 2 2 2 2 2" xfId="32356"/>
    <cellStyle name="40% - Accent3 9 2 2 2 2 2 3" xfId="32357"/>
    <cellStyle name="40% - Accent3 9 2 2 2 2 3" xfId="32358"/>
    <cellStyle name="40% - Accent3 9 2 2 2 2 3 2" xfId="32359"/>
    <cellStyle name="40% - Accent3 9 2 2 2 2 3 2 2" xfId="32360"/>
    <cellStyle name="40% - Accent3 9 2 2 2 2 3 3" xfId="32361"/>
    <cellStyle name="40% - Accent3 9 2 2 2 2 4" xfId="32362"/>
    <cellStyle name="40% - Accent3 9 2 2 2 2 4 2" xfId="32363"/>
    <cellStyle name="40% - Accent3 9 2 2 2 2 5" xfId="32364"/>
    <cellStyle name="40% - Accent3 9 2 2 2 3" xfId="32365"/>
    <cellStyle name="40% - Accent3 9 2 2 2 3 2" xfId="32366"/>
    <cellStyle name="40% - Accent3 9 2 2 2 3 2 2" xfId="32367"/>
    <cellStyle name="40% - Accent3 9 2 2 2 3 3" xfId="32368"/>
    <cellStyle name="40% - Accent3 9 2 2 2 4" xfId="32369"/>
    <cellStyle name="40% - Accent3 9 2 2 2 4 2" xfId="32370"/>
    <cellStyle name="40% - Accent3 9 2 2 2 4 2 2" xfId="32371"/>
    <cellStyle name="40% - Accent3 9 2 2 2 4 3" xfId="32372"/>
    <cellStyle name="40% - Accent3 9 2 2 2 5" xfId="32373"/>
    <cellStyle name="40% - Accent3 9 2 2 2 5 2" xfId="32374"/>
    <cellStyle name="40% - Accent3 9 2 2 2 6" xfId="32375"/>
    <cellStyle name="40% - Accent3 9 2 2 3" xfId="32376"/>
    <cellStyle name="40% - Accent3 9 2 2 3 2" xfId="32377"/>
    <cellStyle name="40% - Accent3 9 2 2 3 2 2" xfId="32378"/>
    <cellStyle name="40% - Accent3 9 2 2 3 2 2 2" xfId="32379"/>
    <cellStyle name="40% - Accent3 9 2 2 3 2 3" xfId="32380"/>
    <cellStyle name="40% - Accent3 9 2 2 3 3" xfId="32381"/>
    <cellStyle name="40% - Accent3 9 2 2 3 3 2" xfId="32382"/>
    <cellStyle name="40% - Accent3 9 2 2 3 3 2 2" xfId="32383"/>
    <cellStyle name="40% - Accent3 9 2 2 3 3 3" xfId="32384"/>
    <cellStyle name="40% - Accent3 9 2 2 3 4" xfId="32385"/>
    <cellStyle name="40% - Accent3 9 2 2 3 4 2" xfId="32386"/>
    <cellStyle name="40% - Accent3 9 2 2 3 5" xfId="32387"/>
    <cellStyle name="40% - Accent3 9 2 2 4" xfId="32388"/>
    <cellStyle name="40% - Accent3 9 2 2 4 2" xfId="32389"/>
    <cellStyle name="40% - Accent3 9 2 2 4 2 2" xfId="32390"/>
    <cellStyle name="40% - Accent3 9 2 2 4 3" xfId="32391"/>
    <cellStyle name="40% - Accent3 9 2 2 5" xfId="32392"/>
    <cellStyle name="40% - Accent3 9 2 2 5 2" xfId="32393"/>
    <cellStyle name="40% - Accent3 9 2 2 5 2 2" xfId="32394"/>
    <cellStyle name="40% - Accent3 9 2 2 5 3" xfId="32395"/>
    <cellStyle name="40% - Accent3 9 2 2 6" xfId="32396"/>
    <cellStyle name="40% - Accent3 9 2 2 6 2" xfId="32397"/>
    <cellStyle name="40% - Accent3 9 2 2 6 2 2" xfId="32398"/>
    <cellStyle name="40% - Accent3 9 2 2 6 3" xfId="32399"/>
    <cellStyle name="40% - Accent3 9 2 2 7" xfId="32400"/>
    <cellStyle name="40% - Accent3 9 2 2 7 2" xfId="32401"/>
    <cellStyle name="40% - Accent3 9 2 2 8" xfId="32402"/>
    <cellStyle name="40% - Accent3 9 2 3" xfId="32403"/>
    <cellStyle name="40% - Accent3 9 2 3 2" xfId="32404"/>
    <cellStyle name="40% - Accent3 9 2 3 2 2" xfId="32405"/>
    <cellStyle name="40% - Accent3 9 2 3 2 2 2" xfId="32406"/>
    <cellStyle name="40% - Accent3 9 2 3 2 2 2 2" xfId="32407"/>
    <cellStyle name="40% - Accent3 9 2 3 2 2 3" xfId="32408"/>
    <cellStyle name="40% - Accent3 9 2 3 2 3" xfId="32409"/>
    <cellStyle name="40% - Accent3 9 2 3 2 3 2" xfId="32410"/>
    <cellStyle name="40% - Accent3 9 2 3 2 3 2 2" xfId="32411"/>
    <cellStyle name="40% - Accent3 9 2 3 2 3 3" xfId="32412"/>
    <cellStyle name="40% - Accent3 9 2 3 2 4" xfId="32413"/>
    <cellStyle name="40% - Accent3 9 2 3 2 4 2" xfId="32414"/>
    <cellStyle name="40% - Accent3 9 2 3 2 5" xfId="32415"/>
    <cellStyle name="40% - Accent3 9 2 3 3" xfId="32416"/>
    <cellStyle name="40% - Accent3 9 2 3 3 2" xfId="32417"/>
    <cellStyle name="40% - Accent3 9 2 3 3 2 2" xfId="32418"/>
    <cellStyle name="40% - Accent3 9 2 3 3 3" xfId="32419"/>
    <cellStyle name="40% - Accent3 9 2 3 4" xfId="32420"/>
    <cellStyle name="40% - Accent3 9 2 3 4 2" xfId="32421"/>
    <cellStyle name="40% - Accent3 9 2 3 4 2 2" xfId="32422"/>
    <cellStyle name="40% - Accent3 9 2 3 4 3" xfId="32423"/>
    <cellStyle name="40% - Accent3 9 2 3 5" xfId="32424"/>
    <cellStyle name="40% - Accent3 9 2 3 5 2" xfId="32425"/>
    <cellStyle name="40% - Accent3 9 2 3 6" xfId="32426"/>
    <cellStyle name="40% - Accent3 9 2 4" xfId="32427"/>
    <cellStyle name="40% - Accent3 9 2 4 2" xfId="32428"/>
    <cellStyle name="40% - Accent3 9 2 4 2 2" xfId="32429"/>
    <cellStyle name="40% - Accent3 9 2 4 2 2 2" xfId="32430"/>
    <cellStyle name="40% - Accent3 9 2 4 2 3" xfId="32431"/>
    <cellStyle name="40% - Accent3 9 2 4 3" xfId="32432"/>
    <cellStyle name="40% - Accent3 9 2 4 3 2" xfId="32433"/>
    <cellStyle name="40% - Accent3 9 2 4 3 2 2" xfId="32434"/>
    <cellStyle name="40% - Accent3 9 2 4 3 3" xfId="32435"/>
    <cellStyle name="40% - Accent3 9 2 4 4" xfId="32436"/>
    <cellStyle name="40% - Accent3 9 2 4 4 2" xfId="32437"/>
    <cellStyle name="40% - Accent3 9 2 4 5" xfId="32438"/>
    <cellStyle name="40% - Accent3 9 2 5" xfId="32439"/>
    <cellStyle name="40% - Accent3 9 2 5 2" xfId="32440"/>
    <cellStyle name="40% - Accent3 9 2 5 2 2" xfId="32441"/>
    <cellStyle name="40% - Accent3 9 2 5 3" xfId="32442"/>
    <cellStyle name="40% - Accent3 9 2 6" xfId="32443"/>
    <cellStyle name="40% - Accent3 9 2 6 2" xfId="32444"/>
    <cellStyle name="40% - Accent3 9 2 6 2 2" xfId="32445"/>
    <cellStyle name="40% - Accent3 9 2 6 3" xfId="32446"/>
    <cellStyle name="40% - Accent3 9 2 7" xfId="32447"/>
    <cellStyle name="40% - Accent3 9 2 7 2" xfId="32448"/>
    <cellStyle name="40% - Accent3 9 2 7 2 2" xfId="32449"/>
    <cellStyle name="40% - Accent3 9 2 7 3" xfId="32450"/>
    <cellStyle name="40% - Accent3 9 2 8" xfId="32451"/>
    <cellStyle name="40% - Accent3 9 2 8 2" xfId="32452"/>
    <cellStyle name="40% - Accent3 9 2 9" xfId="32453"/>
    <cellStyle name="40% - Accent3 9 3" xfId="32454"/>
    <cellStyle name="40% - Accent3 9 3 2" xfId="32455"/>
    <cellStyle name="40% - Accent3 9 3 2 2" xfId="32456"/>
    <cellStyle name="40% - Accent3 9 3 2 2 2" xfId="32457"/>
    <cellStyle name="40% - Accent3 9 3 2 2 2 2" xfId="32458"/>
    <cellStyle name="40% - Accent3 9 3 2 2 2 2 2" xfId="32459"/>
    <cellStyle name="40% - Accent3 9 3 2 2 2 3" xfId="32460"/>
    <cellStyle name="40% - Accent3 9 3 2 2 3" xfId="32461"/>
    <cellStyle name="40% - Accent3 9 3 2 2 3 2" xfId="32462"/>
    <cellStyle name="40% - Accent3 9 3 2 2 3 2 2" xfId="32463"/>
    <cellStyle name="40% - Accent3 9 3 2 2 3 3" xfId="32464"/>
    <cellStyle name="40% - Accent3 9 3 2 2 4" xfId="32465"/>
    <cellStyle name="40% - Accent3 9 3 2 2 4 2" xfId="32466"/>
    <cellStyle name="40% - Accent3 9 3 2 2 5" xfId="32467"/>
    <cellStyle name="40% - Accent3 9 3 2 3" xfId="32468"/>
    <cellStyle name="40% - Accent3 9 3 2 3 2" xfId="32469"/>
    <cellStyle name="40% - Accent3 9 3 2 3 2 2" xfId="32470"/>
    <cellStyle name="40% - Accent3 9 3 2 3 3" xfId="32471"/>
    <cellStyle name="40% - Accent3 9 3 2 4" xfId="32472"/>
    <cellStyle name="40% - Accent3 9 3 2 4 2" xfId="32473"/>
    <cellStyle name="40% - Accent3 9 3 2 4 2 2" xfId="32474"/>
    <cellStyle name="40% - Accent3 9 3 2 4 3" xfId="32475"/>
    <cellStyle name="40% - Accent3 9 3 2 5" xfId="32476"/>
    <cellStyle name="40% - Accent3 9 3 2 5 2" xfId="32477"/>
    <cellStyle name="40% - Accent3 9 3 2 6" xfId="32478"/>
    <cellStyle name="40% - Accent3 9 3 3" xfId="32479"/>
    <cellStyle name="40% - Accent3 9 3 3 2" xfId="32480"/>
    <cellStyle name="40% - Accent3 9 3 3 2 2" xfId="32481"/>
    <cellStyle name="40% - Accent3 9 3 3 2 2 2" xfId="32482"/>
    <cellStyle name="40% - Accent3 9 3 3 2 3" xfId="32483"/>
    <cellStyle name="40% - Accent3 9 3 3 3" xfId="32484"/>
    <cellStyle name="40% - Accent3 9 3 3 3 2" xfId="32485"/>
    <cellStyle name="40% - Accent3 9 3 3 3 2 2" xfId="32486"/>
    <cellStyle name="40% - Accent3 9 3 3 3 3" xfId="32487"/>
    <cellStyle name="40% - Accent3 9 3 3 4" xfId="32488"/>
    <cellStyle name="40% - Accent3 9 3 3 4 2" xfId="32489"/>
    <cellStyle name="40% - Accent3 9 3 3 5" xfId="32490"/>
    <cellStyle name="40% - Accent3 9 3 4" xfId="32491"/>
    <cellStyle name="40% - Accent3 9 3 4 2" xfId="32492"/>
    <cellStyle name="40% - Accent3 9 3 4 2 2" xfId="32493"/>
    <cellStyle name="40% - Accent3 9 3 4 3" xfId="32494"/>
    <cellStyle name="40% - Accent3 9 3 5" xfId="32495"/>
    <cellStyle name="40% - Accent3 9 3 5 2" xfId="32496"/>
    <cellStyle name="40% - Accent3 9 3 5 2 2" xfId="32497"/>
    <cellStyle name="40% - Accent3 9 3 5 3" xfId="32498"/>
    <cellStyle name="40% - Accent3 9 3 6" xfId="32499"/>
    <cellStyle name="40% - Accent3 9 3 6 2" xfId="32500"/>
    <cellStyle name="40% - Accent3 9 3 6 2 2" xfId="32501"/>
    <cellStyle name="40% - Accent3 9 3 6 3" xfId="32502"/>
    <cellStyle name="40% - Accent3 9 3 7" xfId="32503"/>
    <cellStyle name="40% - Accent3 9 3 7 2" xfId="32504"/>
    <cellStyle name="40% - Accent3 9 3 8" xfId="32505"/>
    <cellStyle name="40% - Accent3 9 4" xfId="32506"/>
    <cellStyle name="40% - Accent3 9 4 2" xfId="32507"/>
    <cellStyle name="40% - Accent3 9 4 2 2" xfId="32508"/>
    <cellStyle name="40% - Accent3 9 4 2 2 2" xfId="32509"/>
    <cellStyle name="40% - Accent3 9 4 2 2 2 2" xfId="32510"/>
    <cellStyle name="40% - Accent3 9 4 2 2 3" xfId="32511"/>
    <cellStyle name="40% - Accent3 9 4 2 3" xfId="32512"/>
    <cellStyle name="40% - Accent3 9 4 2 3 2" xfId="32513"/>
    <cellStyle name="40% - Accent3 9 4 2 3 2 2" xfId="32514"/>
    <cellStyle name="40% - Accent3 9 4 2 3 3" xfId="32515"/>
    <cellStyle name="40% - Accent3 9 4 2 4" xfId="32516"/>
    <cellStyle name="40% - Accent3 9 4 2 4 2" xfId="32517"/>
    <cellStyle name="40% - Accent3 9 4 2 5" xfId="32518"/>
    <cellStyle name="40% - Accent3 9 4 3" xfId="32519"/>
    <cellStyle name="40% - Accent3 9 4 3 2" xfId="32520"/>
    <cellStyle name="40% - Accent3 9 4 3 2 2" xfId="32521"/>
    <cellStyle name="40% - Accent3 9 4 3 3" xfId="32522"/>
    <cellStyle name="40% - Accent3 9 4 4" xfId="32523"/>
    <cellStyle name="40% - Accent3 9 4 4 2" xfId="32524"/>
    <cellStyle name="40% - Accent3 9 4 4 2 2" xfId="32525"/>
    <cellStyle name="40% - Accent3 9 4 4 3" xfId="32526"/>
    <cellStyle name="40% - Accent3 9 4 5" xfId="32527"/>
    <cellStyle name="40% - Accent3 9 4 5 2" xfId="32528"/>
    <cellStyle name="40% - Accent3 9 4 6" xfId="32529"/>
    <cellStyle name="40% - Accent3 9 5" xfId="32530"/>
    <cellStyle name="40% - Accent3 9 5 2" xfId="32531"/>
    <cellStyle name="40% - Accent3 9 5 2 2" xfId="32532"/>
    <cellStyle name="40% - Accent3 9 5 2 2 2" xfId="32533"/>
    <cellStyle name="40% - Accent3 9 5 2 3" xfId="32534"/>
    <cellStyle name="40% - Accent3 9 5 3" xfId="32535"/>
    <cellStyle name="40% - Accent3 9 5 3 2" xfId="32536"/>
    <cellStyle name="40% - Accent3 9 5 3 2 2" xfId="32537"/>
    <cellStyle name="40% - Accent3 9 5 3 3" xfId="32538"/>
    <cellStyle name="40% - Accent3 9 5 4" xfId="32539"/>
    <cellStyle name="40% - Accent3 9 5 4 2" xfId="32540"/>
    <cellStyle name="40% - Accent3 9 5 5" xfId="32541"/>
    <cellStyle name="40% - Accent3 9 6" xfId="32542"/>
    <cellStyle name="40% - Accent3 9 6 2" xfId="32543"/>
    <cellStyle name="40% - Accent3 9 6 2 2" xfId="32544"/>
    <cellStyle name="40% - Accent3 9 6 3" xfId="32545"/>
    <cellStyle name="40% - Accent3 9 7" xfId="32546"/>
    <cellStyle name="40% - Accent3 9 7 2" xfId="32547"/>
    <cellStyle name="40% - Accent3 9 7 2 2" xfId="32548"/>
    <cellStyle name="40% - Accent3 9 7 3" xfId="32549"/>
    <cellStyle name="40% - Accent3 9 8" xfId="32550"/>
    <cellStyle name="40% - Accent3 9 8 2" xfId="32551"/>
    <cellStyle name="40% - Accent3 9 8 2 2" xfId="32552"/>
    <cellStyle name="40% - Accent3 9 8 3" xfId="32553"/>
    <cellStyle name="40% - Accent3 9 9" xfId="32554"/>
    <cellStyle name="40% - Accent3 9 9 2" xfId="32555"/>
    <cellStyle name="40% - Accent3 90" xfId="32556"/>
    <cellStyle name="40% - Accent3 90 2" xfId="32557"/>
    <cellStyle name="40% - Accent3 91" xfId="32558"/>
    <cellStyle name="40% - Accent3 91 2" xfId="32559"/>
    <cellStyle name="40% - Accent3 92" xfId="32560"/>
    <cellStyle name="40% - Accent3 92 2" xfId="32561"/>
    <cellStyle name="40% - Accent3 93" xfId="32562"/>
    <cellStyle name="40% - Accent3 94" xfId="32563"/>
    <cellStyle name="40% - Accent3 95" xfId="32564"/>
    <cellStyle name="40% - Accent3 96" xfId="32565"/>
    <cellStyle name="40% - Accent3 97" xfId="32566"/>
    <cellStyle name="40% - Accent3 98" xfId="32567"/>
    <cellStyle name="40% - Accent3 99" xfId="32568"/>
    <cellStyle name="40% - Accent4" xfId="37" builtinId="43" customBuiltin="1"/>
    <cellStyle name="40% - Accent4 10" xfId="32569"/>
    <cellStyle name="40% - Accent4 10 10" xfId="32570"/>
    <cellStyle name="40% - Accent4 10 2" xfId="32571"/>
    <cellStyle name="40% - Accent4 10 2 2" xfId="32572"/>
    <cellStyle name="40% - Accent4 10 2 2 2" xfId="32573"/>
    <cellStyle name="40% - Accent4 10 2 2 2 2" xfId="32574"/>
    <cellStyle name="40% - Accent4 10 2 2 2 2 2" xfId="32575"/>
    <cellStyle name="40% - Accent4 10 2 2 2 2 2 2" xfId="32576"/>
    <cellStyle name="40% - Accent4 10 2 2 2 2 2 2 2" xfId="32577"/>
    <cellStyle name="40% - Accent4 10 2 2 2 2 2 3" xfId="32578"/>
    <cellStyle name="40% - Accent4 10 2 2 2 2 3" xfId="32579"/>
    <cellStyle name="40% - Accent4 10 2 2 2 2 3 2" xfId="32580"/>
    <cellStyle name="40% - Accent4 10 2 2 2 2 3 2 2" xfId="32581"/>
    <cellStyle name="40% - Accent4 10 2 2 2 2 3 3" xfId="32582"/>
    <cellStyle name="40% - Accent4 10 2 2 2 2 4" xfId="32583"/>
    <cellStyle name="40% - Accent4 10 2 2 2 2 4 2" xfId="32584"/>
    <cellStyle name="40% - Accent4 10 2 2 2 2 5" xfId="32585"/>
    <cellStyle name="40% - Accent4 10 2 2 2 3" xfId="32586"/>
    <cellStyle name="40% - Accent4 10 2 2 2 3 2" xfId="32587"/>
    <cellStyle name="40% - Accent4 10 2 2 2 3 2 2" xfId="32588"/>
    <cellStyle name="40% - Accent4 10 2 2 2 3 3" xfId="32589"/>
    <cellStyle name="40% - Accent4 10 2 2 2 4" xfId="32590"/>
    <cellStyle name="40% - Accent4 10 2 2 2 4 2" xfId="32591"/>
    <cellStyle name="40% - Accent4 10 2 2 2 4 2 2" xfId="32592"/>
    <cellStyle name="40% - Accent4 10 2 2 2 4 3" xfId="32593"/>
    <cellStyle name="40% - Accent4 10 2 2 2 5" xfId="32594"/>
    <cellStyle name="40% - Accent4 10 2 2 2 5 2" xfId="32595"/>
    <cellStyle name="40% - Accent4 10 2 2 2 6" xfId="32596"/>
    <cellStyle name="40% - Accent4 10 2 2 3" xfId="32597"/>
    <cellStyle name="40% - Accent4 10 2 2 3 2" xfId="32598"/>
    <cellStyle name="40% - Accent4 10 2 2 3 2 2" xfId="32599"/>
    <cellStyle name="40% - Accent4 10 2 2 3 2 2 2" xfId="32600"/>
    <cellStyle name="40% - Accent4 10 2 2 3 2 3" xfId="32601"/>
    <cellStyle name="40% - Accent4 10 2 2 3 3" xfId="32602"/>
    <cellStyle name="40% - Accent4 10 2 2 3 3 2" xfId="32603"/>
    <cellStyle name="40% - Accent4 10 2 2 3 3 2 2" xfId="32604"/>
    <cellStyle name="40% - Accent4 10 2 2 3 3 3" xfId="32605"/>
    <cellStyle name="40% - Accent4 10 2 2 3 4" xfId="32606"/>
    <cellStyle name="40% - Accent4 10 2 2 3 4 2" xfId="32607"/>
    <cellStyle name="40% - Accent4 10 2 2 3 5" xfId="32608"/>
    <cellStyle name="40% - Accent4 10 2 2 4" xfId="32609"/>
    <cellStyle name="40% - Accent4 10 2 2 4 2" xfId="32610"/>
    <cellStyle name="40% - Accent4 10 2 2 4 2 2" xfId="32611"/>
    <cellStyle name="40% - Accent4 10 2 2 4 3" xfId="32612"/>
    <cellStyle name="40% - Accent4 10 2 2 5" xfId="32613"/>
    <cellStyle name="40% - Accent4 10 2 2 5 2" xfId="32614"/>
    <cellStyle name="40% - Accent4 10 2 2 5 2 2" xfId="32615"/>
    <cellStyle name="40% - Accent4 10 2 2 5 3" xfId="32616"/>
    <cellStyle name="40% - Accent4 10 2 2 6" xfId="32617"/>
    <cellStyle name="40% - Accent4 10 2 2 6 2" xfId="32618"/>
    <cellStyle name="40% - Accent4 10 2 2 6 2 2" xfId="32619"/>
    <cellStyle name="40% - Accent4 10 2 2 6 3" xfId="32620"/>
    <cellStyle name="40% - Accent4 10 2 2 7" xfId="32621"/>
    <cellStyle name="40% - Accent4 10 2 2 7 2" xfId="32622"/>
    <cellStyle name="40% - Accent4 10 2 2 8" xfId="32623"/>
    <cellStyle name="40% - Accent4 10 2 3" xfId="32624"/>
    <cellStyle name="40% - Accent4 10 2 3 2" xfId="32625"/>
    <cellStyle name="40% - Accent4 10 2 3 2 2" xfId="32626"/>
    <cellStyle name="40% - Accent4 10 2 3 2 2 2" xfId="32627"/>
    <cellStyle name="40% - Accent4 10 2 3 2 2 2 2" xfId="32628"/>
    <cellStyle name="40% - Accent4 10 2 3 2 2 3" xfId="32629"/>
    <cellStyle name="40% - Accent4 10 2 3 2 3" xfId="32630"/>
    <cellStyle name="40% - Accent4 10 2 3 2 3 2" xfId="32631"/>
    <cellStyle name="40% - Accent4 10 2 3 2 3 2 2" xfId="32632"/>
    <cellStyle name="40% - Accent4 10 2 3 2 3 3" xfId="32633"/>
    <cellStyle name="40% - Accent4 10 2 3 2 4" xfId="32634"/>
    <cellStyle name="40% - Accent4 10 2 3 2 4 2" xfId="32635"/>
    <cellStyle name="40% - Accent4 10 2 3 2 5" xfId="32636"/>
    <cellStyle name="40% - Accent4 10 2 3 3" xfId="32637"/>
    <cellStyle name="40% - Accent4 10 2 3 3 2" xfId="32638"/>
    <cellStyle name="40% - Accent4 10 2 3 3 2 2" xfId="32639"/>
    <cellStyle name="40% - Accent4 10 2 3 3 3" xfId="32640"/>
    <cellStyle name="40% - Accent4 10 2 3 4" xfId="32641"/>
    <cellStyle name="40% - Accent4 10 2 3 4 2" xfId="32642"/>
    <cellStyle name="40% - Accent4 10 2 3 4 2 2" xfId="32643"/>
    <cellStyle name="40% - Accent4 10 2 3 4 3" xfId="32644"/>
    <cellStyle name="40% - Accent4 10 2 3 5" xfId="32645"/>
    <cellStyle name="40% - Accent4 10 2 3 5 2" xfId="32646"/>
    <cellStyle name="40% - Accent4 10 2 3 6" xfId="32647"/>
    <cellStyle name="40% - Accent4 10 2 4" xfId="32648"/>
    <cellStyle name="40% - Accent4 10 2 4 2" xfId="32649"/>
    <cellStyle name="40% - Accent4 10 2 4 2 2" xfId="32650"/>
    <cellStyle name="40% - Accent4 10 2 4 2 2 2" xfId="32651"/>
    <cellStyle name="40% - Accent4 10 2 4 2 3" xfId="32652"/>
    <cellStyle name="40% - Accent4 10 2 4 3" xfId="32653"/>
    <cellStyle name="40% - Accent4 10 2 4 3 2" xfId="32654"/>
    <cellStyle name="40% - Accent4 10 2 4 3 2 2" xfId="32655"/>
    <cellStyle name="40% - Accent4 10 2 4 3 3" xfId="32656"/>
    <cellStyle name="40% - Accent4 10 2 4 4" xfId="32657"/>
    <cellStyle name="40% - Accent4 10 2 4 4 2" xfId="32658"/>
    <cellStyle name="40% - Accent4 10 2 4 5" xfId="32659"/>
    <cellStyle name="40% - Accent4 10 2 5" xfId="32660"/>
    <cellStyle name="40% - Accent4 10 2 5 2" xfId="32661"/>
    <cellStyle name="40% - Accent4 10 2 5 2 2" xfId="32662"/>
    <cellStyle name="40% - Accent4 10 2 5 3" xfId="32663"/>
    <cellStyle name="40% - Accent4 10 2 6" xfId="32664"/>
    <cellStyle name="40% - Accent4 10 2 6 2" xfId="32665"/>
    <cellStyle name="40% - Accent4 10 2 6 2 2" xfId="32666"/>
    <cellStyle name="40% - Accent4 10 2 6 3" xfId="32667"/>
    <cellStyle name="40% - Accent4 10 2 7" xfId="32668"/>
    <cellStyle name="40% - Accent4 10 2 7 2" xfId="32669"/>
    <cellStyle name="40% - Accent4 10 2 7 2 2" xfId="32670"/>
    <cellStyle name="40% - Accent4 10 2 7 3" xfId="32671"/>
    <cellStyle name="40% - Accent4 10 2 8" xfId="32672"/>
    <cellStyle name="40% - Accent4 10 2 8 2" xfId="32673"/>
    <cellStyle name="40% - Accent4 10 2 9" xfId="32674"/>
    <cellStyle name="40% - Accent4 10 3" xfId="32675"/>
    <cellStyle name="40% - Accent4 10 3 2" xfId="32676"/>
    <cellStyle name="40% - Accent4 10 3 2 2" xfId="32677"/>
    <cellStyle name="40% - Accent4 10 3 2 2 2" xfId="32678"/>
    <cellStyle name="40% - Accent4 10 3 2 2 2 2" xfId="32679"/>
    <cellStyle name="40% - Accent4 10 3 2 2 2 2 2" xfId="32680"/>
    <cellStyle name="40% - Accent4 10 3 2 2 2 3" xfId="32681"/>
    <cellStyle name="40% - Accent4 10 3 2 2 3" xfId="32682"/>
    <cellStyle name="40% - Accent4 10 3 2 2 3 2" xfId="32683"/>
    <cellStyle name="40% - Accent4 10 3 2 2 3 2 2" xfId="32684"/>
    <cellStyle name="40% - Accent4 10 3 2 2 3 3" xfId="32685"/>
    <cellStyle name="40% - Accent4 10 3 2 2 4" xfId="32686"/>
    <cellStyle name="40% - Accent4 10 3 2 2 4 2" xfId="32687"/>
    <cellStyle name="40% - Accent4 10 3 2 2 5" xfId="32688"/>
    <cellStyle name="40% - Accent4 10 3 2 3" xfId="32689"/>
    <cellStyle name="40% - Accent4 10 3 2 3 2" xfId="32690"/>
    <cellStyle name="40% - Accent4 10 3 2 3 2 2" xfId="32691"/>
    <cellStyle name="40% - Accent4 10 3 2 3 3" xfId="32692"/>
    <cellStyle name="40% - Accent4 10 3 2 4" xfId="32693"/>
    <cellStyle name="40% - Accent4 10 3 2 4 2" xfId="32694"/>
    <cellStyle name="40% - Accent4 10 3 2 4 2 2" xfId="32695"/>
    <cellStyle name="40% - Accent4 10 3 2 4 3" xfId="32696"/>
    <cellStyle name="40% - Accent4 10 3 2 5" xfId="32697"/>
    <cellStyle name="40% - Accent4 10 3 2 5 2" xfId="32698"/>
    <cellStyle name="40% - Accent4 10 3 2 6" xfId="32699"/>
    <cellStyle name="40% - Accent4 10 3 3" xfId="32700"/>
    <cellStyle name="40% - Accent4 10 3 3 2" xfId="32701"/>
    <cellStyle name="40% - Accent4 10 3 3 2 2" xfId="32702"/>
    <cellStyle name="40% - Accent4 10 3 3 2 2 2" xfId="32703"/>
    <cellStyle name="40% - Accent4 10 3 3 2 3" xfId="32704"/>
    <cellStyle name="40% - Accent4 10 3 3 3" xfId="32705"/>
    <cellStyle name="40% - Accent4 10 3 3 3 2" xfId="32706"/>
    <cellStyle name="40% - Accent4 10 3 3 3 2 2" xfId="32707"/>
    <cellStyle name="40% - Accent4 10 3 3 3 3" xfId="32708"/>
    <cellStyle name="40% - Accent4 10 3 3 4" xfId="32709"/>
    <cellStyle name="40% - Accent4 10 3 3 4 2" xfId="32710"/>
    <cellStyle name="40% - Accent4 10 3 3 5" xfId="32711"/>
    <cellStyle name="40% - Accent4 10 3 4" xfId="32712"/>
    <cellStyle name="40% - Accent4 10 3 4 2" xfId="32713"/>
    <cellStyle name="40% - Accent4 10 3 4 2 2" xfId="32714"/>
    <cellStyle name="40% - Accent4 10 3 4 3" xfId="32715"/>
    <cellStyle name="40% - Accent4 10 3 5" xfId="32716"/>
    <cellStyle name="40% - Accent4 10 3 5 2" xfId="32717"/>
    <cellStyle name="40% - Accent4 10 3 5 2 2" xfId="32718"/>
    <cellStyle name="40% - Accent4 10 3 5 3" xfId="32719"/>
    <cellStyle name="40% - Accent4 10 3 6" xfId="32720"/>
    <cellStyle name="40% - Accent4 10 3 6 2" xfId="32721"/>
    <cellStyle name="40% - Accent4 10 3 6 2 2" xfId="32722"/>
    <cellStyle name="40% - Accent4 10 3 6 3" xfId="32723"/>
    <cellStyle name="40% - Accent4 10 3 7" xfId="32724"/>
    <cellStyle name="40% - Accent4 10 3 7 2" xfId="32725"/>
    <cellStyle name="40% - Accent4 10 3 8" xfId="32726"/>
    <cellStyle name="40% - Accent4 10 4" xfId="32727"/>
    <cellStyle name="40% - Accent4 10 4 2" xfId="32728"/>
    <cellStyle name="40% - Accent4 10 4 2 2" xfId="32729"/>
    <cellStyle name="40% - Accent4 10 4 2 2 2" xfId="32730"/>
    <cellStyle name="40% - Accent4 10 4 2 2 2 2" xfId="32731"/>
    <cellStyle name="40% - Accent4 10 4 2 2 3" xfId="32732"/>
    <cellStyle name="40% - Accent4 10 4 2 3" xfId="32733"/>
    <cellStyle name="40% - Accent4 10 4 2 3 2" xfId="32734"/>
    <cellStyle name="40% - Accent4 10 4 2 3 2 2" xfId="32735"/>
    <cellStyle name="40% - Accent4 10 4 2 3 3" xfId="32736"/>
    <cellStyle name="40% - Accent4 10 4 2 4" xfId="32737"/>
    <cellStyle name="40% - Accent4 10 4 2 4 2" xfId="32738"/>
    <cellStyle name="40% - Accent4 10 4 2 5" xfId="32739"/>
    <cellStyle name="40% - Accent4 10 4 3" xfId="32740"/>
    <cellStyle name="40% - Accent4 10 4 3 2" xfId="32741"/>
    <cellStyle name="40% - Accent4 10 4 3 2 2" xfId="32742"/>
    <cellStyle name="40% - Accent4 10 4 3 3" xfId="32743"/>
    <cellStyle name="40% - Accent4 10 4 4" xfId="32744"/>
    <cellStyle name="40% - Accent4 10 4 4 2" xfId="32745"/>
    <cellStyle name="40% - Accent4 10 4 4 2 2" xfId="32746"/>
    <cellStyle name="40% - Accent4 10 4 4 3" xfId="32747"/>
    <cellStyle name="40% - Accent4 10 4 5" xfId="32748"/>
    <cellStyle name="40% - Accent4 10 4 5 2" xfId="32749"/>
    <cellStyle name="40% - Accent4 10 4 6" xfId="32750"/>
    <cellStyle name="40% - Accent4 10 5" xfId="32751"/>
    <cellStyle name="40% - Accent4 10 5 2" xfId="32752"/>
    <cellStyle name="40% - Accent4 10 5 2 2" xfId="32753"/>
    <cellStyle name="40% - Accent4 10 5 2 2 2" xfId="32754"/>
    <cellStyle name="40% - Accent4 10 5 2 3" xfId="32755"/>
    <cellStyle name="40% - Accent4 10 5 3" xfId="32756"/>
    <cellStyle name="40% - Accent4 10 5 3 2" xfId="32757"/>
    <cellStyle name="40% - Accent4 10 5 3 2 2" xfId="32758"/>
    <cellStyle name="40% - Accent4 10 5 3 3" xfId="32759"/>
    <cellStyle name="40% - Accent4 10 5 4" xfId="32760"/>
    <cellStyle name="40% - Accent4 10 5 4 2" xfId="32761"/>
    <cellStyle name="40% - Accent4 10 5 5" xfId="32762"/>
    <cellStyle name="40% - Accent4 10 6" xfId="32763"/>
    <cellStyle name="40% - Accent4 10 6 2" xfId="32764"/>
    <cellStyle name="40% - Accent4 10 6 2 2" xfId="32765"/>
    <cellStyle name="40% - Accent4 10 6 3" xfId="32766"/>
    <cellStyle name="40% - Accent4 10 7" xfId="32767"/>
    <cellStyle name="40% - Accent4 10 7 2" xfId="32768"/>
    <cellStyle name="40% - Accent4 10 7 2 2" xfId="32769"/>
    <cellStyle name="40% - Accent4 10 7 3" xfId="32770"/>
    <cellStyle name="40% - Accent4 10 8" xfId="32771"/>
    <cellStyle name="40% - Accent4 10 8 2" xfId="32772"/>
    <cellStyle name="40% - Accent4 10 8 2 2" xfId="32773"/>
    <cellStyle name="40% - Accent4 10 8 3" xfId="32774"/>
    <cellStyle name="40% - Accent4 10 9" xfId="32775"/>
    <cellStyle name="40% - Accent4 10 9 2" xfId="32776"/>
    <cellStyle name="40% - Accent4 100" xfId="32777"/>
    <cellStyle name="40% - Accent4 101" xfId="32778"/>
    <cellStyle name="40% - Accent4 102" xfId="32779"/>
    <cellStyle name="40% - Accent4 103" xfId="32780"/>
    <cellStyle name="40% - Accent4 104" xfId="32781"/>
    <cellStyle name="40% - Accent4 105" xfId="32782"/>
    <cellStyle name="40% - Accent4 106" xfId="32783"/>
    <cellStyle name="40% - Accent4 107" xfId="32784"/>
    <cellStyle name="40% - Accent4 108" xfId="32785"/>
    <cellStyle name="40% - Accent4 109" xfId="32786"/>
    <cellStyle name="40% - Accent4 11" xfId="32787"/>
    <cellStyle name="40% - Accent4 11 10" xfId="32788"/>
    <cellStyle name="40% - Accent4 11 2" xfId="32789"/>
    <cellStyle name="40% - Accent4 11 2 2" xfId="32790"/>
    <cellStyle name="40% - Accent4 11 2 2 2" xfId="32791"/>
    <cellStyle name="40% - Accent4 11 2 2 2 2" xfId="32792"/>
    <cellStyle name="40% - Accent4 11 2 2 2 2 2" xfId="32793"/>
    <cellStyle name="40% - Accent4 11 2 2 2 2 2 2" xfId="32794"/>
    <cellStyle name="40% - Accent4 11 2 2 2 2 2 2 2" xfId="32795"/>
    <cellStyle name="40% - Accent4 11 2 2 2 2 2 3" xfId="32796"/>
    <cellStyle name="40% - Accent4 11 2 2 2 2 3" xfId="32797"/>
    <cellStyle name="40% - Accent4 11 2 2 2 2 3 2" xfId="32798"/>
    <cellStyle name="40% - Accent4 11 2 2 2 2 3 2 2" xfId="32799"/>
    <cellStyle name="40% - Accent4 11 2 2 2 2 3 3" xfId="32800"/>
    <cellStyle name="40% - Accent4 11 2 2 2 2 4" xfId="32801"/>
    <cellStyle name="40% - Accent4 11 2 2 2 2 4 2" xfId="32802"/>
    <cellStyle name="40% - Accent4 11 2 2 2 2 5" xfId="32803"/>
    <cellStyle name="40% - Accent4 11 2 2 2 3" xfId="32804"/>
    <cellStyle name="40% - Accent4 11 2 2 2 3 2" xfId="32805"/>
    <cellStyle name="40% - Accent4 11 2 2 2 3 2 2" xfId="32806"/>
    <cellStyle name="40% - Accent4 11 2 2 2 3 3" xfId="32807"/>
    <cellStyle name="40% - Accent4 11 2 2 2 4" xfId="32808"/>
    <cellStyle name="40% - Accent4 11 2 2 2 4 2" xfId="32809"/>
    <cellStyle name="40% - Accent4 11 2 2 2 4 2 2" xfId="32810"/>
    <cellStyle name="40% - Accent4 11 2 2 2 4 3" xfId="32811"/>
    <cellStyle name="40% - Accent4 11 2 2 2 5" xfId="32812"/>
    <cellStyle name="40% - Accent4 11 2 2 2 5 2" xfId="32813"/>
    <cellStyle name="40% - Accent4 11 2 2 2 6" xfId="32814"/>
    <cellStyle name="40% - Accent4 11 2 2 3" xfId="32815"/>
    <cellStyle name="40% - Accent4 11 2 2 3 2" xfId="32816"/>
    <cellStyle name="40% - Accent4 11 2 2 3 2 2" xfId="32817"/>
    <cellStyle name="40% - Accent4 11 2 2 3 2 2 2" xfId="32818"/>
    <cellStyle name="40% - Accent4 11 2 2 3 2 3" xfId="32819"/>
    <cellStyle name="40% - Accent4 11 2 2 3 3" xfId="32820"/>
    <cellStyle name="40% - Accent4 11 2 2 3 3 2" xfId="32821"/>
    <cellStyle name="40% - Accent4 11 2 2 3 3 2 2" xfId="32822"/>
    <cellStyle name="40% - Accent4 11 2 2 3 3 3" xfId="32823"/>
    <cellStyle name="40% - Accent4 11 2 2 3 4" xfId="32824"/>
    <cellStyle name="40% - Accent4 11 2 2 3 4 2" xfId="32825"/>
    <cellStyle name="40% - Accent4 11 2 2 3 5" xfId="32826"/>
    <cellStyle name="40% - Accent4 11 2 2 4" xfId="32827"/>
    <cellStyle name="40% - Accent4 11 2 2 4 2" xfId="32828"/>
    <cellStyle name="40% - Accent4 11 2 2 4 2 2" xfId="32829"/>
    <cellStyle name="40% - Accent4 11 2 2 4 3" xfId="32830"/>
    <cellStyle name="40% - Accent4 11 2 2 5" xfId="32831"/>
    <cellStyle name="40% - Accent4 11 2 2 5 2" xfId="32832"/>
    <cellStyle name="40% - Accent4 11 2 2 5 2 2" xfId="32833"/>
    <cellStyle name="40% - Accent4 11 2 2 5 3" xfId="32834"/>
    <cellStyle name="40% - Accent4 11 2 2 6" xfId="32835"/>
    <cellStyle name="40% - Accent4 11 2 2 6 2" xfId="32836"/>
    <cellStyle name="40% - Accent4 11 2 2 6 2 2" xfId="32837"/>
    <cellStyle name="40% - Accent4 11 2 2 6 3" xfId="32838"/>
    <cellStyle name="40% - Accent4 11 2 2 7" xfId="32839"/>
    <cellStyle name="40% - Accent4 11 2 2 7 2" xfId="32840"/>
    <cellStyle name="40% - Accent4 11 2 2 8" xfId="32841"/>
    <cellStyle name="40% - Accent4 11 2 3" xfId="32842"/>
    <cellStyle name="40% - Accent4 11 2 3 2" xfId="32843"/>
    <cellStyle name="40% - Accent4 11 2 3 2 2" xfId="32844"/>
    <cellStyle name="40% - Accent4 11 2 3 2 2 2" xfId="32845"/>
    <cellStyle name="40% - Accent4 11 2 3 2 2 2 2" xfId="32846"/>
    <cellStyle name="40% - Accent4 11 2 3 2 2 3" xfId="32847"/>
    <cellStyle name="40% - Accent4 11 2 3 2 3" xfId="32848"/>
    <cellStyle name="40% - Accent4 11 2 3 2 3 2" xfId="32849"/>
    <cellStyle name="40% - Accent4 11 2 3 2 3 2 2" xfId="32850"/>
    <cellStyle name="40% - Accent4 11 2 3 2 3 3" xfId="32851"/>
    <cellStyle name="40% - Accent4 11 2 3 2 4" xfId="32852"/>
    <cellStyle name="40% - Accent4 11 2 3 2 4 2" xfId="32853"/>
    <cellStyle name="40% - Accent4 11 2 3 2 5" xfId="32854"/>
    <cellStyle name="40% - Accent4 11 2 3 3" xfId="32855"/>
    <cellStyle name="40% - Accent4 11 2 3 3 2" xfId="32856"/>
    <cellStyle name="40% - Accent4 11 2 3 3 2 2" xfId="32857"/>
    <cellStyle name="40% - Accent4 11 2 3 3 3" xfId="32858"/>
    <cellStyle name="40% - Accent4 11 2 3 4" xfId="32859"/>
    <cellStyle name="40% - Accent4 11 2 3 4 2" xfId="32860"/>
    <cellStyle name="40% - Accent4 11 2 3 4 2 2" xfId="32861"/>
    <cellStyle name="40% - Accent4 11 2 3 4 3" xfId="32862"/>
    <cellStyle name="40% - Accent4 11 2 3 5" xfId="32863"/>
    <cellStyle name="40% - Accent4 11 2 3 5 2" xfId="32864"/>
    <cellStyle name="40% - Accent4 11 2 3 6" xfId="32865"/>
    <cellStyle name="40% - Accent4 11 2 4" xfId="32866"/>
    <cellStyle name="40% - Accent4 11 2 4 2" xfId="32867"/>
    <cellStyle name="40% - Accent4 11 2 4 2 2" xfId="32868"/>
    <cellStyle name="40% - Accent4 11 2 4 2 2 2" xfId="32869"/>
    <cellStyle name="40% - Accent4 11 2 4 2 3" xfId="32870"/>
    <cellStyle name="40% - Accent4 11 2 4 3" xfId="32871"/>
    <cellStyle name="40% - Accent4 11 2 4 3 2" xfId="32872"/>
    <cellStyle name="40% - Accent4 11 2 4 3 2 2" xfId="32873"/>
    <cellStyle name="40% - Accent4 11 2 4 3 3" xfId="32874"/>
    <cellStyle name="40% - Accent4 11 2 4 4" xfId="32875"/>
    <cellStyle name="40% - Accent4 11 2 4 4 2" xfId="32876"/>
    <cellStyle name="40% - Accent4 11 2 4 5" xfId="32877"/>
    <cellStyle name="40% - Accent4 11 2 5" xfId="32878"/>
    <cellStyle name="40% - Accent4 11 2 5 2" xfId="32879"/>
    <cellStyle name="40% - Accent4 11 2 5 2 2" xfId="32880"/>
    <cellStyle name="40% - Accent4 11 2 5 3" xfId="32881"/>
    <cellStyle name="40% - Accent4 11 2 6" xfId="32882"/>
    <cellStyle name="40% - Accent4 11 2 6 2" xfId="32883"/>
    <cellStyle name="40% - Accent4 11 2 6 2 2" xfId="32884"/>
    <cellStyle name="40% - Accent4 11 2 6 3" xfId="32885"/>
    <cellStyle name="40% - Accent4 11 2 7" xfId="32886"/>
    <cellStyle name="40% - Accent4 11 2 7 2" xfId="32887"/>
    <cellStyle name="40% - Accent4 11 2 7 2 2" xfId="32888"/>
    <cellStyle name="40% - Accent4 11 2 7 3" xfId="32889"/>
    <cellStyle name="40% - Accent4 11 2 8" xfId="32890"/>
    <cellStyle name="40% - Accent4 11 2 8 2" xfId="32891"/>
    <cellStyle name="40% - Accent4 11 2 9" xfId="32892"/>
    <cellStyle name="40% - Accent4 11 3" xfId="32893"/>
    <cellStyle name="40% - Accent4 11 3 2" xfId="32894"/>
    <cellStyle name="40% - Accent4 11 3 2 2" xfId="32895"/>
    <cellStyle name="40% - Accent4 11 3 2 2 2" xfId="32896"/>
    <cellStyle name="40% - Accent4 11 3 2 2 2 2" xfId="32897"/>
    <cellStyle name="40% - Accent4 11 3 2 2 2 2 2" xfId="32898"/>
    <cellStyle name="40% - Accent4 11 3 2 2 2 3" xfId="32899"/>
    <cellStyle name="40% - Accent4 11 3 2 2 3" xfId="32900"/>
    <cellStyle name="40% - Accent4 11 3 2 2 3 2" xfId="32901"/>
    <cellStyle name="40% - Accent4 11 3 2 2 3 2 2" xfId="32902"/>
    <cellStyle name="40% - Accent4 11 3 2 2 3 3" xfId="32903"/>
    <cellStyle name="40% - Accent4 11 3 2 2 4" xfId="32904"/>
    <cellStyle name="40% - Accent4 11 3 2 2 4 2" xfId="32905"/>
    <cellStyle name="40% - Accent4 11 3 2 2 5" xfId="32906"/>
    <cellStyle name="40% - Accent4 11 3 2 3" xfId="32907"/>
    <cellStyle name="40% - Accent4 11 3 2 3 2" xfId="32908"/>
    <cellStyle name="40% - Accent4 11 3 2 3 2 2" xfId="32909"/>
    <cellStyle name="40% - Accent4 11 3 2 3 3" xfId="32910"/>
    <cellStyle name="40% - Accent4 11 3 2 4" xfId="32911"/>
    <cellStyle name="40% - Accent4 11 3 2 4 2" xfId="32912"/>
    <cellStyle name="40% - Accent4 11 3 2 4 2 2" xfId="32913"/>
    <cellStyle name="40% - Accent4 11 3 2 4 3" xfId="32914"/>
    <cellStyle name="40% - Accent4 11 3 2 5" xfId="32915"/>
    <cellStyle name="40% - Accent4 11 3 2 5 2" xfId="32916"/>
    <cellStyle name="40% - Accent4 11 3 2 6" xfId="32917"/>
    <cellStyle name="40% - Accent4 11 3 3" xfId="32918"/>
    <cellStyle name="40% - Accent4 11 3 3 2" xfId="32919"/>
    <cellStyle name="40% - Accent4 11 3 3 2 2" xfId="32920"/>
    <cellStyle name="40% - Accent4 11 3 3 2 2 2" xfId="32921"/>
    <cellStyle name="40% - Accent4 11 3 3 2 3" xfId="32922"/>
    <cellStyle name="40% - Accent4 11 3 3 3" xfId="32923"/>
    <cellStyle name="40% - Accent4 11 3 3 3 2" xfId="32924"/>
    <cellStyle name="40% - Accent4 11 3 3 3 2 2" xfId="32925"/>
    <cellStyle name="40% - Accent4 11 3 3 3 3" xfId="32926"/>
    <cellStyle name="40% - Accent4 11 3 3 4" xfId="32927"/>
    <cellStyle name="40% - Accent4 11 3 3 4 2" xfId="32928"/>
    <cellStyle name="40% - Accent4 11 3 3 5" xfId="32929"/>
    <cellStyle name="40% - Accent4 11 3 4" xfId="32930"/>
    <cellStyle name="40% - Accent4 11 3 4 2" xfId="32931"/>
    <cellStyle name="40% - Accent4 11 3 4 2 2" xfId="32932"/>
    <cellStyle name="40% - Accent4 11 3 4 3" xfId="32933"/>
    <cellStyle name="40% - Accent4 11 3 5" xfId="32934"/>
    <cellStyle name="40% - Accent4 11 3 5 2" xfId="32935"/>
    <cellStyle name="40% - Accent4 11 3 5 2 2" xfId="32936"/>
    <cellStyle name="40% - Accent4 11 3 5 3" xfId="32937"/>
    <cellStyle name="40% - Accent4 11 3 6" xfId="32938"/>
    <cellStyle name="40% - Accent4 11 3 6 2" xfId="32939"/>
    <cellStyle name="40% - Accent4 11 3 6 2 2" xfId="32940"/>
    <cellStyle name="40% - Accent4 11 3 6 3" xfId="32941"/>
    <cellStyle name="40% - Accent4 11 3 7" xfId="32942"/>
    <cellStyle name="40% - Accent4 11 3 7 2" xfId="32943"/>
    <cellStyle name="40% - Accent4 11 3 8" xfId="32944"/>
    <cellStyle name="40% - Accent4 11 4" xfId="32945"/>
    <cellStyle name="40% - Accent4 11 4 2" xfId="32946"/>
    <cellStyle name="40% - Accent4 11 4 2 2" xfId="32947"/>
    <cellStyle name="40% - Accent4 11 4 2 2 2" xfId="32948"/>
    <cellStyle name="40% - Accent4 11 4 2 2 2 2" xfId="32949"/>
    <cellStyle name="40% - Accent4 11 4 2 2 3" xfId="32950"/>
    <cellStyle name="40% - Accent4 11 4 2 3" xfId="32951"/>
    <cellStyle name="40% - Accent4 11 4 2 3 2" xfId="32952"/>
    <cellStyle name="40% - Accent4 11 4 2 3 2 2" xfId="32953"/>
    <cellStyle name="40% - Accent4 11 4 2 3 3" xfId="32954"/>
    <cellStyle name="40% - Accent4 11 4 2 4" xfId="32955"/>
    <cellStyle name="40% - Accent4 11 4 2 4 2" xfId="32956"/>
    <cellStyle name="40% - Accent4 11 4 2 5" xfId="32957"/>
    <cellStyle name="40% - Accent4 11 4 3" xfId="32958"/>
    <cellStyle name="40% - Accent4 11 4 3 2" xfId="32959"/>
    <cellStyle name="40% - Accent4 11 4 3 2 2" xfId="32960"/>
    <cellStyle name="40% - Accent4 11 4 3 3" xfId="32961"/>
    <cellStyle name="40% - Accent4 11 4 4" xfId="32962"/>
    <cellStyle name="40% - Accent4 11 4 4 2" xfId="32963"/>
    <cellStyle name="40% - Accent4 11 4 4 2 2" xfId="32964"/>
    <cellStyle name="40% - Accent4 11 4 4 3" xfId="32965"/>
    <cellStyle name="40% - Accent4 11 4 5" xfId="32966"/>
    <cellStyle name="40% - Accent4 11 4 5 2" xfId="32967"/>
    <cellStyle name="40% - Accent4 11 4 6" xfId="32968"/>
    <cellStyle name="40% - Accent4 11 5" xfId="32969"/>
    <cellStyle name="40% - Accent4 11 5 2" xfId="32970"/>
    <cellStyle name="40% - Accent4 11 5 2 2" xfId="32971"/>
    <cellStyle name="40% - Accent4 11 5 2 2 2" xfId="32972"/>
    <cellStyle name="40% - Accent4 11 5 2 3" xfId="32973"/>
    <cellStyle name="40% - Accent4 11 5 3" xfId="32974"/>
    <cellStyle name="40% - Accent4 11 5 3 2" xfId="32975"/>
    <cellStyle name="40% - Accent4 11 5 3 2 2" xfId="32976"/>
    <cellStyle name="40% - Accent4 11 5 3 3" xfId="32977"/>
    <cellStyle name="40% - Accent4 11 5 4" xfId="32978"/>
    <cellStyle name="40% - Accent4 11 5 4 2" xfId="32979"/>
    <cellStyle name="40% - Accent4 11 5 5" xfId="32980"/>
    <cellStyle name="40% - Accent4 11 6" xfId="32981"/>
    <cellStyle name="40% - Accent4 11 6 2" xfId="32982"/>
    <cellStyle name="40% - Accent4 11 6 2 2" xfId="32983"/>
    <cellStyle name="40% - Accent4 11 6 3" xfId="32984"/>
    <cellStyle name="40% - Accent4 11 7" xfId="32985"/>
    <cellStyle name="40% - Accent4 11 7 2" xfId="32986"/>
    <cellStyle name="40% - Accent4 11 7 2 2" xfId="32987"/>
    <cellStyle name="40% - Accent4 11 7 3" xfId="32988"/>
    <cellStyle name="40% - Accent4 11 8" xfId="32989"/>
    <cellStyle name="40% - Accent4 11 8 2" xfId="32990"/>
    <cellStyle name="40% - Accent4 11 8 2 2" xfId="32991"/>
    <cellStyle name="40% - Accent4 11 8 3" xfId="32992"/>
    <cellStyle name="40% - Accent4 11 9" xfId="32993"/>
    <cellStyle name="40% - Accent4 11 9 2" xfId="32994"/>
    <cellStyle name="40% - Accent4 110" xfId="32995"/>
    <cellStyle name="40% - Accent4 111" xfId="32996"/>
    <cellStyle name="40% - Accent4 112" xfId="32997"/>
    <cellStyle name="40% - Accent4 113" xfId="32998"/>
    <cellStyle name="40% - Accent4 114" xfId="32999"/>
    <cellStyle name="40% - Accent4 115" xfId="33000"/>
    <cellStyle name="40% - Accent4 116" xfId="33001"/>
    <cellStyle name="40% - Accent4 117" xfId="33002"/>
    <cellStyle name="40% - Accent4 118" xfId="33003"/>
    <cellStyle name="40% - Accent4 119" xfId="33004"/>
    <cellStyle name="40% - Accent4 12" xfId="33005"/>
    <cellStyle name="40% - Accent4 12 10" xfId="33006"/>
    <cellStyle name="40% - Accent4 12 2" xfId="33007"/>
    <cellStyle name="40% - Accent4 12 2 2" xfId="33008"/>
    <cellStyle name="40% - Accent4 12 2 2 2" xfId="33009"/>
    <cellStyle name="40% - Accent4 12 2 2 2 2" xfId="33010"/>
    <cellStyle name="40% - Accent4 12 2 2 2 2 2" xfId="33011"/>
    <cellStyle name="40% - Accent4 12 2 2 2 2 2 2" xfId="33012"/>
    <cellStyle name="40% - Accent4 12 2 2 2 2 2 2 2" xfId="33013"/>
    <cellStyle name="40% - Accent4 12 2 2 2 2 2 3" xfId="33014"/>
    <cellStyle name="40% - Accent4 12 2 2 2 2 3" xfId="33015"/>
    <cellStyle name="40% - Accent4 12 2 2 2 2 3 2" xfId="33016"/>
    <cellStyle name="40% - Accent4 12 2 2 2 2 3 2 2" xfId="33017"/>
    <cellStyle name="40% - Accent4 12 2 2 2 2 3 3" xfId="33018"/>
    <cellStyle name="40% - Accent4 12 2 2 2 2 4" xfId="33019"/>
    <cellStyle name="40% - Accent4 12 2 2 2 2 4 2" xfId="33020"/>
    <cellStyle name="40% - Accent4 12 2 2 2 2 5" xfId="33021"/>
    <cellStyle name="40% - Accent4 12 2 2 2 3" xfId="33022"/>
    <cellStyle name="40% - Accent4 12 2 2 2 3 2" xfId="33023"/>
    <cellStyle name="40% - Accent4 12 2 2 2 3 2 2" xfId="33024"/>
    <cellStyle name="40% - Accent4 12 2 2 2 3 3" xfId="33025"/>
    <cellStyle name="40% - Accent4 12 2 2 2 4" xfId="33026"/>
    <cellStyle name="40% - Accent4 12 2 2 2 4 2" xfId="33027"/>
    <cellStyle name="40% - Accent4 12 2 2 2 4 2 2" xfId="33028"/>
    <cellStyle name="40% - Accent4 12 2 2 2 4 3" xfId="33029"/>
    <cellStyle name="40% - Accent4 12 2 2 2 5" xfId="33030"/>
    <cellStyle name="40% - Accent4 12 2 2 2 5 2" xfId="33031"/>
    <cellStyle name="40% - Accent4 12 2 2 2 6" xfId="33032"/>
    <cellStyle name="40% - Accent4 12 2 2 3" xfId="33033"/>
    <cellStyle name="40% - Accent4 12 2 2 3 2" xfId="33034"/>
    <cellStyle name="40% - Accent4 12 2 2 3 2 2" xfId="33035"/>
    <cellStyle name="40% - Accent4 12 2 2 3 2 2 2" xfId="33036"/>
    <cellStyle name="40% - Accent4 12 2 2 3 2 3" xfId="33037"/>
    <cellStyle name="40% - Accent4 12 2 2 3 3" xfId="33038"/>
    <cellStyle name="40% - Accent4 12 2 2 3 3 2" xfId="33039"/>
    <cellStyle name="40% - Accent4 12 2 2 3 3 2 2" xfId="33040"/>
    <cellStyle name="40% - Accent4 12 2 2 3 3 3" xfId="33041"/>
    <cellStyle name="40% - Accent4 12 2 2 3 4" xfId="33042"/>
    <cellStyle name="40% - Accent4 12 2 2 3 4 2" xfId="33043"/>
    <cellStyle name="40% - Accent4 12 2 2 3 5" xfId="33044"/>
    <cellStyle name="40% - Accent4 12 2 2 4" xfId="33045"/>
    <cellStyle name="40% - Accent4 12 2 2 4 2" xfId="33046"/>
    <cellStyle name="40% - Accent4 12 2 2 4 2 2" xfId="33047"/>
    <cellStyle name="40% - Accent4 12 2 2 4 3" xfId="33048"/>
    <cellStyle name="40% - Accent4 12 2 2 5" xfId="33049"/>
    <cellStyle name="40% - Accent4 12 2 2 5 2" xfId="33050"/>
    <cellStyle name="40% - Accent4 12 2 2 5 2 2" xfId="33051"/>
    <cellStyle name="40% - Accent4 12 2 2 5 3" xfId="33052"/>
    <cellStyle name="40% - Accent4 12 2 2 6" xfId="33053"/>
    <cellStyle name="40% - Accent4 12 2 2 6 2" xfId="33054"/>
    <cellStyle name="40% - Accent4 12 2 2 6 2 2" xfId="33055"/>
    <cellStyle name="40% - Accent4 12 2 2 6 3" xfId="33056"/>
    <cellStyle name="40% - Accent4 12 2 2 7" xfId="33057"/>
    <cellStyle name="40% - Accent4 12 2 2 7 2" xfId="33058"/>
    <cellStyle name="40% - Accent4 12 2 2 8" xfId="33059"/>
    <cellStyle name="40% - Accent4 12 2 3" xfId="33060"/>
    <cellStyle name="40% - Accent4 12 2 3 2" xfId="33061"/>
    <cellStyle name="40% - Accent4 12 2 3 2 2" xfId="33062"/>
    <cellStyle name="40% - Accent4 12 2 3 2 2 2" xfId="33063"/>
    <cellStyle name="40% - Accent4 12 2 3 2 2 2 2" xfId="33064"/>
    <cellStyle name="40% - Accent4 12 2 3 2 2 3" xfId="33065"/>
    <cellStyle name="40% - Accent4 12 2 3 2 3" xfId="33066"/>
    <cellStyle name="40% - Accent4 12 2 3 2 3 2" xfId="33067"/>
    <cellStyle name="40% - Accent4 12 2 3 2 3 2 2" xfId="33068"/>
    <cellStyle name="40% - Accent4 12 2 3 2 3 3" xfId="33069"/>
    <cellStyle name="40% - Accent4 12 2 3 2 4" xfId="33070"/>
    <cellStyle name="40% - Accent4 12 2 3 2 4 2" xfId="33071"/>
    <cellStyle name="40% - Accent4 12 2 3 2 5" xfId="33072"/>
    <cellStyle name="40% - Accent4 12 2 3 3" xfId="33073"/>
    <cellStyle name="40% - Accent4 12 2 3 3 2" xfId="33074"/>
    <cellStyle name="40% - Accent4 12 2 3 3 2 2" xfId="33075"/>
    <cellStyle name="40% - Accent4 12 2 3 3 3" xfId="33076"/>
    <cellStyle name="40% - Accent4 12 2 3 4" xfId="33077"/>
    <cellStyle name="40% - Accent4 12 2 3 4 2" xfId="33078"/>
    <cellStyle name="40% - Accent4 12 2 3 4 2 2" xfId="33079"/>
    <cellStyle name="40% - Accent4 12 2 3 4 3" xfId="33080"/>
    <cellStyle name="40% - Accent4 12 2 3 5" xfId="33081"/>
    <cellStyle name="40% - Accent4 12 2 3 5 2" xfId="33082"/>
    <cellStyle name="40% - Accent4 12 2 3 6" xfId="33083"/>
    <cellStyle name="40% - Accent4 12 2 4" xfId="33084"/>
    <cellStyle name="40% - Accent4 12 2 4 2" xfId="33085"/>
    <cellStyle name="40% - Accent4 12 2 4 2 2" xfId="33086"/>
    <cellStyle name="40% - Accent4 12 2 4 2 2 2" xfId="33087"/>
    <cellStyle name="40% - Accent4 12 2 4 2 3" xfId="33088"/>
    <cellStyle name="40% - Accent4 12 2 4 3" xfId="33089"/>
    <cellStyle name="40% - Accent4 12 2 4 3 2" xfId="33090"/>
    <cellStyle name="40% - Accent4 12 2 4 3 2 2" xfId="33091"/>
    <cellStyle name="40% - Accent4 12 2 4 3 3" xfId="33092"/>
    <cellStyle name="40% - Accent4 12 2 4 4" xfId="33093"/>
    <cellStyle name="40% - Accent4 12 2 4 4 2" xfId="33094"/>
    <cellStyle name="40% - Accent4 12 2 4 5" xfId="33095"/>
    <cellStyle name="40% - Accent4 12 2 5" xfId="33096"/>
    <cellStyle name="40% - Accent4 12 2 5 2" xfId="33097"/>
    <cellStyle name="40% - Accent4 12 2 5 2 2" xfId="33098"/>
    <cellStyle name="40% - Accent4 12 2 5 3" xfId="33099"/>
    <cellStyle name="40% - Accent4 12 2 6" xfId="33100"/>
    <cellStyle name="40% - Accent4 12 2 6 2" xfId="33101"/>
    <cellStyle name="40% - Accent4 12 2 6 2 2" xfId="33102"/>
    <cellStyle name="40% - Accent4 12 2 6 3" xfId="33103"/>
    <cellStyle name="40% - Accent4 12 2 7" xfId="33104"/>
    <cellStyle name="40% - Accent4 12 2 7 2" xfId="33105"/>
    <cellStyle name="40% - Accent4 12 2 7 2 2" xfId="33106"/>
    <cellStyle name="40% - Accent4 12 2 7 3" xfId="33107"/>
    <cellStyle name="40% - Accent4 12 2 8" xfId="33108"/>
    <cellStyle name="40% - Accent4 12 2 8 2" xfId="33109"/>
    <cellStyle name="40% - Accent4 12 2 9" xfId="33110"/>
    <cellStyle name="40% - Accent4 12 3" xfId="33111"/>
    <cellStyle name="40% - Accent4 12 3 2" xfId="33112"/>
    <cellStyle name="40% - Accent4 12 3 2 2" xfId="33113"/>
    <cellStyle name="40% - Accent4 12 3 2 2 2" xfId="33114"/>
    <cellStyle name="40% - Accent4 12 3 2 2 2 2" xfId="33115"/>
    <cellStyle name="40% - Accent4 12 3 2 2 2 2 2" xfId="33116"/>
    <cellStyle name="40% - Accent4 12 3 2 2 2 3" xfId="33117"/>
    <cellStyle name="40% - Accent4 12 3 2 2 3" xfId="33118"/>
    <cellStyle name="40% - Accent4 12 3 2 2 3 2" xfId="33119"/>
    <cellStyle name="40% - Accent4 12 3 2 2 3 2 2" xfId="33120"/>
    <cellStyle name="40% - Accent4 12 3 2 2 3 3" xfId="33121"/>
    <cellStyle name="40% - Accent4 12 3 2 2 4" xfId="33122"/>
    <cellStyle name="40% - Accent4 12 3 2 2 4 2" xfId="33123"/>
    <cellStyle name="40% - Accent4 12 3 2 2 5" xfId="33124"/>
    <cellStyle name="40% - Accent4 12 3 2 3" xfId="33125"/>
    <cellStyle name="40% - Accent4 12 3 2 3 2" xfId="33126"/>
    <cellStyle name="40% - Accent4 12 3 2 3 2 2" xfId="33127"/>
    <cellStyle name="40% - Accent4 12 3 2 3 3" xfId="33128"/>
    <cellStyle name="40% - Accent4 12 3 2 4" xfId="33129"/>
    <cellStyle name="40% - Accent4 12 3 2 4 2" xfId="33130"/>
    <cellStyle name="40% - Accent4 12 3 2 4 2 2" xfId="33131"/>
    <cellStyle name="40% - Accent4 12 3 2 4 3" xfId="33132"/>
    <cellStyle name="40% - Accent4 12 3 2 5" xfId="33133"/>
    <cellStyle name="40% - Accent4 12 3 2 5 2" xfId="33134"/>
    <cellStyle name="40% - Accent4 12 3 2 6" xfId="33135"/>
    <cellStyle name="40% - Accent4 12 3 3" xfId="33136"/>
    <cellStyle name="40% - Accent4 12 3 3 2" xfId="33137"/>
    <cellStyle name="40% - Accent4 12 3 3 2 2" xfId="33138"/>
    <cellStyle name="40% - Accent4 12 3 3 2 2 2" xfId="33139"/>
    <cellStyle name="40% - Accent4 12 3 3 2 3" xfId="33140"/>
    <cellStyle name="40% - Accent4 12 3 3 3" xfId="33141"/>
    <cellStyle name="40% - Accent4 12 3 3 3 2" xfId="33142"/>
    <cellStyle name="40% - Accent4 12 3 3 3 2 2" xfId="33143"/>
    <cellStyle name="40% - Accent4 12 3 3 3 3" xfId="33144"/>
    <cellStyle name="40% - Accent4 12 3 3 4" xfId="33145"/>
    <cellStyle name="40% - Accent4 12 3 3 4 2" xfId="33146"/>
    <cellStyle name="40% - Accent4 12 3 3 5" xfId="33147"/>
    <cellStyle name="40% - Accent4 12 3 4" xfId="33148"/>
    <cellStyle name="40% - Accent4 12 3 4 2" xfId="33149"/>
    <cellStyle name="40% - Accent4 12 3 4 2 2" xfId="33150"/>
    <cellStyle name="40% - Accent4 12 3 4 3" xfId="33151"/>
    <cellStyle name="40% - Accent4 12 3 5" xfId="33152"/>
    <cellStyle name="40% - Accent4 12 3 5 2" xfId="33153"/>
    <cellStyle name="40% - Accent4 12 3 5 2 2" xfId="33154"/>
    <cellStyle name="40% - Accent4 12 3 5 3" xfId="33155"/>
    <cellStyle name="40% - Accent4 12 3 6" xfId="33156"/>
    <cellStyle name="40% - Accent4 12 3 6 2" xfId="33157"/>
    <cellStyle name="40% - Accent4 12 3 6 2 2" xfId="33158"/>
    <cellStyle name="40% - Accent4 12 3 6 3" xfId="33159"/>
    <cellStyle name="40% - Accent4 12 3 7" xfId="33160"/>
    <cellStyle name="40% - Accent4 12 3 7 2" xfId="33161"/>
    <cellStyle name="40% - Accent4 12 3 8" xfId="33162"/>
    <cellStyle name="40% - Accent4 12 4" xfId="33163"/>
    <cellStyle name="40% - Accent4 12 4 2" xfId="33164"/>
    <cellStyle name="40% - Accent4 12 4 2 2" xfId="33165"/>
    <cellStyle name="40% - Accent4 12 4 2 2 2" xfId="33166"/>
    <cellStyle name="40% - Accent4 12 4 2 2 2 2" xfId="33167"/>
    <cellStyle name="40% - Accent4 12 4 2 2 3" xfId="33168"/>
    <cellStyle name="40% - Accent4 12 4 2 3" xfId="33169"/>
    <cellStyle name="40% - Accent4 12 4 2 3 2" xfId="33170"/>
    <cellStyle name="40% - Accent4 12 4 2 3 2 2" xfId="33171"/>
    <cellStyle name="40% - Accent4 12 4 2 3 3" xfId="33172"/>
    <cellStyle name="40% - Accent4 12 4 2 4" xfId="33173"/>
    <cellStyle name="40% - Accent4 12 4 2 4 2" xfId="33174"/>
    <cellStyle name="40% - Accent4 12 4 2 5" xfId="33175"/>
    <cellStyle name="40% - Accent4 12 4 3" xfId="33176"/>
    <cellStyle name="40% - Accent4 12 4 3 2" xfId="33177"/>
    <cellStyle name="40% - Accent4 12 4 3 2 2" xfId="33178"/>
    <cellStyle name="40% - Accent4 12 4 3 3" xfId="33179"/>
    <cellStyle name="40% - Accent4 12 4 4" xfId="33180"/>
    <cellStyle name="40% - Accent4 12 4 4 2" xfId="33181"/>
    <cellStyle name="40% - Accent4 12 4 4 2 2" xfId="33182"/>
    <cellStyle name="40% - Accent4 12 4 4 3" xfId="33183"/>
    <cellStyle name="40% - Accent4 12 4 5" xfId="33184"/>
    <cellStyle name="40% - Accent4 12 4 5 2" xfId="33185"/>
    <cellStyle name="40% - Accent4 12 4 6" xfId="33186"/>
    <cellStyle name="40% - Accent4 12 5" xfId="33187"/>
    <cellStyle name="40% - Accent4 12 5 2" xfId="33188"/>
    <cellStyle name="40% - Accent4 12 5 2 2" xfId="33189"/>
    <cellStyle name="40% - Accent4 12 5 2 2 2" xfId="33190"/>
    <cellStyle name="40% - Accent4 12 5 2 3" xfId="33191"/>
    <cellStyle name="40% - Accent4 12 5 3" xfId="33192"/>
    <cellStyle name="40% - Accent4 12 5 3 2" xfId="33193"/>
    <cellStyle name="40% - Accent4 12 5 3 2 2" xfId="33194"/>
    <cellStyle name="40% - Accent4 12 5 3 3" xfId="33195"/>
    <cellStyle name="40% - Accent4 12 5 4" xfId="33196"/>
    <cellStyle name="40% - Accent4 12 5 4 2" xfId="33197"/>
    <cellStyle name="40% - Accent4 12 5 5" xfId="33198"/>
    <cellStyle name="40% - Accent4 12 6" xfId="33199"/>
    <cellStyle name="40% - Accent4 12 6 2" xfId="33200"/>
    <cellStyle name="40% - Accent4 12 6 2 2" xfId="33201"/>
    <cellStyle name="40% - Accent4 12 6 3" xfId="33202"/>
    <cellStyle name="40% - Accent4 12 7" xfId="33203"/>
    <cellStyle name="40% - Accent4 12 7 2" xfId="33204"/>
    <cellStyle name="40% - Accent4 12 7 2 2" xfId="33205"/>
    <cellStyle name="40% - Accent4 12 7 3" xfId="33206"/>
    <cellStyle name="40% - Accent4 12 8" xfId="33207"/>
    <cellStyle name="40% - Accent4 12 8 2" xfId="33208"/>
    <cellStyle name="40% - Accent4 12 8 2 2" xfId="33209"/>
    <cellStyle name="40% - Accent4 12 8 3" xfId="33210"/>
    <cellStyle name="40% - Accent4 12 9" xfId="33211"/>
    <cellStyle name="40% - Accent4 12 9 2" xfId="33212"/>
    <cellStyle name="40% - Accent4 120" xfId="33213"/>
    <cellStyle name="40% - Accent4 121" xfId="33214"/>
    <cellStyle name="40% - Accent4 122" xfId="33215"/>
    <cellStyle name="40% - Accent4 123" xfId="33216"/>
    <cellStyle name="40% - Accent4 124" xfId="33217"/>
    <cellStyle name="40% - Accent4 125" xfId="33218"/>
    <cellStyle name="40% - Accent4 126" xfId="33219"/>
    <cellStyle name="40% - Accent4 127" xfId="33220"/>
    <cellStyle name="40% - Accent4 128" xfId="33221"/>
    <cellStyle name="40% - Accent4 129" xfId="33222"/>
    <cellStyle name="40% - Accent4 13" xfId="33223"/>
    <cellStyle name="40% - Accent4 13 10" xfId="33224"/>
    <cellStyle name="40% - Accent4 13 2" xfId="33225"/>
    <cellStyle name="40% - Accent4 13 2 2" xfId="33226"/>
    <cellStyle name="40% - Accent4 13 2 2 2" xfId="33227"/>
    <cellStyle name="40% - Accent4 13 2 2 2 2" xfId="33228"/>
    <cellStyle name="40% - Accent4 13 2 2 2 2 2" xfId="33229"/>
    <cellStyle name="40% - Accent4 13 2 2 2 2 2 2" xfId="33230"/>
    <cellStyle name="40% - Accent4 13 2 2 2 2 2 2 2" xfId="33231"/>
    <cellStyle name="40% - Accent4 13 2 2 2 2 2 3" xfId="33232"/>
    <cellStyle name="40% - Accent4 13 2 2 2 2 3" xfId="33233"/>
    <cellStyle name="40% - Accent4 13 2 2 2 2 3 2" xfId="33234"/>
    <cellStyle name="40% - Accent4 13 2 2 2 2 3 2 2" xfId="33235"/>
    <cellStyle name="40% - Accent4 13 2 2 2 2 3 3" xfId="33236"/>
    <cellStyle name="40% - Accent4 13 2 2 2 2 4" xfId="33237"/>
    <cellStyle name="40% - Accent4 13 2 2 2 2 4 2" xfId="33238"/>
    <cellStyle name="40% - Accent4 13 2 2 2 2 5" xfId="33239"/>
    <cellStyle name="40% - Accent4 13 2 2 2 3" xfId="33240"/>
    <cellStyle name="40% - Accent4 13 2 2 2 3 2" xfId="33241"/>
    <cellStyle name="40% - Accent4 13 2 2 2 3 2 2" xfId="33242"/>
    <cellStyle name="40% - Accent4 13 2 2 2 3 3" xfId="33243"/>
    <cellStyle name="40% - Accent4 13 2 2 2 4" xfId="33244"/>
    <cellStyle name="40% - Accent4 13 2 2 2 4 2" xfId="33245"/>
    <cellStyle name="40% - Accent4 13 2 2 2 4 2 2" xfId="33246"/>
    <cellStyle name="40% - Accent4 13 2 2 2 4 3" xfId="33247"/>
    <cellStyle name="40% - Accent4 13 2 2 2 5" xfId="33248"/>
    <cellStyle name="40% - Accent4 13 2 2 2 5 2" xfId="33249"/>
    <cellStyle name="40% - Accent4 13 2 2 2 6" xfId="33250"/>
    <cellStyle name="40% - Accent4 13 2 2 3" xfId="33251"/>
    <cellStyle name="40% - Accent4 13 2 2 3 2" xfId="33252"/>
    <cellStyle name="40% - Accent4 13 2 2 3 2 2" xfId="33253"/>
    <cellStyle name="40% - Accent4 13 2 2 3 2 2 2" xfId="33254"/>
    <cellStyle name="40% - Accent4 13 2 2 3 2 3" xfId="33255"/>
    <cellStyle name="40% - Accent4 13 2 2 3 3" xfId="33256"/>
    <cellStyle name="40% - Accent4 13 2 2 3 3 2" xfId="33257"/>
    <cellStyle name="40% - Accent4 13 2 2 3 3 2 2" xfId="33258"/>
    <cellStyle name="40% - Accent4 13 2 2 3 3 3" xfId="33259"/>
    <cellStyle name="40% - Accent4 13 2 2 3 4" xfId="33260"/>
    <cellStyle name="40% - Accent4 13 2 2 3 4 2" xfId="33261"/>
    <cellStyle name="40% - Accent4 13 2 2 3 5" xfId="33262"/>
    <cellStyle name="40% - Accent4 13 2 2 4" xfId="33263"/>
    <cellStyle name="40% - Accent4 13 2 2 4 2" xfId="33264"/>
    <cellStyle name="40% - Accent4 13 2 2 4 2 2" xfId="33265"/>
    <cellStyle name="40% - Accent4 13 2 2 4 3" xfId="33266"/>
    <cellStyle name="40% - Accent4 13 2 2 5" xfId="33267"/>
    <cellStyle name="40% - Accent4 13 2 2 5 2" xfId="33268"/>
    <cellStyle name="40% - Accent4 13 2 2 5 2 2" xfId="33269"/>
    <cellStyle name="40% - Accent4 13 2 2 5 3" xfId="33270"/>
    <cellStyle name="40% - Accent4 13 2 2 6" xfId="33271"/>
    <cellStyle name="40% - Accent4 13 2 2 6 2" xfId="33272"/>
    <cellStyle name="40% - Accent4 13 2 2 6 2 2" xfId="33273"/>
    <cellStyle name="40% - Accent4 13 2 2 6 3" xfId="33274"/>
    <cellStyle name="40% - Accent4 13 2 2 7" xfId="33275"/>
    <cellStyle name="40% - Accent4 13 2 2 7 2" xfId="33276"/>
    <cellStyle name="40% - Accent4 13 2 2 8" xfId="33277"/>
    <cellStyle name="40% - Accent4 13 2 3" xfId="33278"/>
    <cellStyle name="40% - Accent4 13 2 3 2" xfId="33279"/>
    <cellStyle name="40% - Accent4 13 2 3 2 2" xfId="33280"/>
    <cellStyle name="40% - Accent4 13 2 3 2 2 2" xfId="33281"/>
    <cellStyle name="40% - Accent4 13 2 3 2 2 2 2" xfId="33282"/>
    <cellStyle name="40% - Accent4 13 2 3 2 2 3" xfId="33283"/>
    <cellStyle name="40% - Accent4 13 2 3 2 3" xfId="33284"/>
    <cellStyle name="40% - Accent4 13 2 3 2 3 2" xfId="33285"/>
    <cellStyle name="40% - Accent4 13 2 3 2 3 2 2" xfId="33286"/>
    <cellStyle name="40% - Accent4 13 2 3 2 3 3" xfId="33287"/>
    <cellStyle name="40% - Accent4 13 2 3 2 4" xfId="33288"/>
    <cellStyle name="40% - Accent4 13 2 3 2 4 2" xfId="33289"/>
    <cellStyle name="40% - Accent4 13 2 3 2 5" xfId="33290"/>
    <cellStyle name="40% - Accent4 13 2 3 3" xfId="33291"/>
    <cellStyle name="40% - Accent4 13 2 3 3 2" xfId="33292"/>
    <cellStyle name="40% - Accent4 13 2 3 3 2 2" xfId="33293"/>
    <cellStyle name="40% - Accent4 13 2 3 3 3" xfId="33294"/>
    <cellStyle name="40% - Accent4 13 2 3 4" xfId="33295"/>
    <cellStyle name="40% - Accent4 13 2 3 4 2" xfId="33296"/>
    <cellStyle name="40% - Accent4 13 2 3 4 2 2" xfId="33297"/>
    <cellStyle name="40% - Accent4 13 2 3 4 3" xfId="33298"/>
    <cellStyle name="40% - Accent4 13 2 3 5" xfId="33299"/>
    <cellStyle name="40% - Accent4 13 2 3 5 2" xfId="33300"/>
    <cellStyle name="40% - Accent4 13 2 3 6" xfId="33301"/>
    <cellStyle name="40% - Accent4 13 2 4" xfId="33302"/>
    <cellStyle name="40% - Accent4 13 2 4 2" xfId="33303"/>
    <cellStyle name="40% - Accent4 13 2 4 2 2" xfId="33304"/>
    <cellStyle name="40% - Accent4 13 2 4 2 2 2" xfId="33305"/>
    <cellStyle name="40% - Accent4 13 2 4 2 3" xfId="33306"/>
    <cellStyle name="40% - Accent4 13 2 4 3" xfId="33307"/>
    <cellStyle name="40% - Accent4 13 2 4 3 2" xfId="33308"/>
    <cellStyle name="40% - Accent4 13 2 4 3 2 2" xfId="33309"/>
    <cellStyle name="40% - Accent4 13 2 4 3 3" xfId="33310"/>
    <cellStyle name="40% - Accent4 13 2 4 4" xfId="33311"/>
    <cellStyle name="40% - Accent4 13 2 4 4 2" xfId="33312"/>
    <cellStyle name="40% - Accent4 13 2 4 5" xfId="33313"/>
    <cellStyle name="40% - Accent4 13 2 5" xfId="33314"/>
    <cellStyle name="40% - Accent4 13 2 5 2" xfId="33315"/>
    <cellStyle name="40% - Accent4 13 2 5 2 2" xfId="33316"/>
    <cellStyle name="40% - Accent4 13 2 5 3" xfId="33317"/>
    <cellStyle name="40% - Accent4 13 2 6" xfId="33318"/>
    <cellStyle name="40% - Accent4 13 2 6 2" xfId="33319"/>
    <cellStyle name="40% - Accent4 13 2 6 2 2" xfId="33320"/>
    <cellStyle name="40% - Accent4 13 2 6 3" xfId="33321"/>
    <cellStyle name="40% - Accent4 13 2 7" xfId="33322"/>
    <cellStyle name="40% - Accent4 13 2 7 2" xfId="33323"/>
    <cellStyle name="40% - Accent4 13 2 7 2 2" xfId="33324"/>
    <cellStyle name="40% - Accent4 13 2 7 3" xfId="33325"/>
    <cellStyle name="40% - Accent4 13 2 8" xfId="33326"/>
    <cellStyle name="40% - Accent4 13 2 8 2" xfId="33327"/>
    <cellStyle name="40% - Accent4 13 2 9" xfId="33328"/>
    <cellStyle name="40% - Accent4 13 3" xfId="33329"/>
    <cellStyle name="40% - Accent4 13 3 2" xfId="33330"/>
    <cellStyle name="40% - Accent4 13 3 2 2" xfId="33331"/>
    <cellStyle name="40% - Accent4 13 3 2 2 2" xfId="33332"/>
    <cellStyle name="40% - Accent4 13 3 2 2 2 2" xfId="33333"/>
    <cellStyle name="40% - Accent4 13 3 2 2 2 2 2" xfId="33334"/>
    <cellStyle name="40% - Accent4 13 3 2 2 2 3" xfId="33335"/>
    <cellStyle name="40% - Accent4 13 3 2 2 3" xfId="33336"/>
    <cellStyle name="40% - Accent4 13 3 2 2 3 2" xfId="33337"/>
    <cellStyle name="40% - Accent4 13 3 2 2 3 2 2" xfId="33338"/>
    <cellStyle name="40% - Accent4 13 3 2 2 3 3" xfId="33339"/>
    <cellStyle name="40% - Accent4 13 3 2 2 4" xfId="33340"/>
    <cellStyle name="40% - Accent4 13 3 2 2 4 2" xfId="33341"/>
    <cellStyle name="40% - Accent4 13 3 2 2 5" xfId="33342"/>
    <cellStyle name="40% - Accent4 13 3 2 3" xfId="33343"/>
    <cellStyle name="40% - Accent4 13 3 2 3 2" xfId="33344"/>
    <cellStyle name="40% - Accent4 13 3 2 3 2 2" xfId="33345"/>
    <cellStyle name="40% - Accent4 13 3 2 3 3" xfId="33346"/>
    <cellStyle name="40% - Accent4 13 3 2 4" xfId="33347"/>
    <cellStyle name="40% - Accent4 13 3 2 4 2" xfId="33348"/>
    <cellStyle name="40% - Accent4 13 3 2 4 2 2" xfId="33349"/>
    <cellStyle name="40% - Accent4 13 3 2 4 3" xfId="33350"/>
    <cellStyle name="40% - Accent4 13 3 2 5" xfId="33351"/>
    <cellStyle name="40% - Accent4 13 3 2 5 2" xfId="33352"/>
    <cellStyle name="40% - Accent4 13 3 2 6" xfId="33353"/>
    <cellStyle name="40% - Accent4 13 3 3" xfId="33354"/>
    <cellStyle name="40% - Accent4 13 3 3 2" xfId="33355"/>
    <cellStyle name="40% - Accent4 13 3 3 2 2" xfId="33356"/>
    <cellStyle name="40% - Accent4 13 3 3 2 2 2" xfId="33357"/>
    <cellStyle name="40% - Accent4 13 3 3 2 3" xfId="33358"/>
    <cellStyle name="40% - Accent4 13 3 3 3" xfId="33359"/>
    <cellStyle name="40% - Accent4 13 3 3 3 2" xfId="33360"/>
    <cellStyle name="40% - Accent4 13 3 3 3 2 2" xfId="33361"/>
    <cellStyle name="40% - Accent4 13 3 3 3 3" xfId="33362"/>
    <cellStyle name="40% - Accent4 13 3 3 4" xfId="33363"/>
    <cellStyle name="40% - Accent4 13 3 3 4 2" xfId="33364"/>
    <cellStyle name="40% - Accent4 13 3 3 5" xfId="33365"/>
    <cellStyle name="40% - Accent4 13 3 4" xfId="33366"/>
    <cellStyle name="40% - Accent4 13 3 4 2" xfId="33367"/>
    <cellStyle name="40% - Accent4 13 3 4 2 2" xfId="33368"/>
    <cellStyle name="40% - Accent4 13 3 4 3" xfId="33369"/>
    <cellStyle name="40% - Accent4 13 3 5" xfId="33370"/>
    <cellStyle name="40% - Accent4 13 3 5 2" xfId="33371"/>
    <cellStyle name="40% - Accent4 13 3 5 2 2" xfId="33372"/>
    <cellStyle name="40% - Accent4 13 3 5 3" xfId="33373"/>
    <cellStyle name="40% - Accent4 13 3 6" xfId="33374"/>
    <cellStyle name="40% - Accent4 13 3 6 2" xfId="33375"/>
    <cellStyle name="40% - Accent4 13 3 6 2 2" xfId="33376"/>
    <cellStyle name="40% - Accent4 13 3 6 3" xfId="33377"/>
    <cellStyle name="40% - Accent4 13 3 7" xfId="33378"/>
    <cellStyle name="40% - Accent4 13 3 7 2" xfId="33379"/>
    <cellStyle name="40% - Accent4 13 3 8" xfId="33380"/>
    <cellStyle name="40% - Accent4 13 4" xfId="33381"/>
    <cellStyle name="40% - Accent4 13 4 2" xfId="33382"/>
    <cellStyle name="40% - Accent4 13 4 2 2" xfId="33383"/>
    <cellStyle name="40% - Accent4 13 4 2 2 2" xfId="33384"/>
    <cellStyle name="40% - Accent4 13 4 2 2 2 2" xfId="33385"/>
    <cellStyle name="40% - Accent4 13 4 2 2 3" xfId="33386"/>
    <cellStyle name="40% - Accent4 13 4 2 3" xfId="33387"/>
    <cellStyle name="40% - Accent4 13 4 2 3 2" xfId="33388"/>
    <cellStyle name="40% - Accent4 13 4 2 3 2 2" xfId="33389"/>
    <cellStyle name="40% - Accent4 13 4 2 3 3" xfId="33390"/>
    <cellStyle name="40% - Accent4 13 4 2 4" xfId="33391"/>
    <cellStyle name="40% - Accent4 13 4 2 4 2" xfId="33392"/>
    <cellStyle name="40% - Accent4 13 4 2 5" xfId="33393"/>
    <cellStyle name="40% - Accent4 13 4 3" xfId="33394"/>
    <cellStyle name="40% - Accent4 13 4 3 2" xfId="33395"/>
    <cellStyle name="40% - Accent4 13 4 3 2 2" xfId="33396"/>
    <cellStyle name="40% - Accent4 13 4 3 3" xfId="33397"/>
    <cellStyle name="40% - Accent4 13 4 4" xfId="33398"/>
    <cellStyle name="40% - Accent4 13 4 4 2" xfId="33399"/>
    <cellStyle name="40% - Accent4 13 4 4 2 2" xfId="33400"/>
    <cellStyle name="40% - Accent4 13 4 4 3" xfId="33401"/>
    <cellStyle name="40% - Accent4 13 4 5" xfId="33402"/>
    <cellStyle name="40% - Accent4 13 4 5 2" xfId="33403"/>
    <cellStyle name="40% - Accent4 13 4 6" xfId="33404"/>
    <cellStyle name="40% - Accent4 13 5" xfId="33405"/>
    <cellStyle name="40% - Accent4 13 5 2" xfId="33406"/>
    <cellStyle name="40% - Accent4 13 5 2 2" xfId="33407"/>
    <cellStyle name="40% - Accent4 13 5 2 2 2" xfId="33408"/>
    <cellStyle name="40% - Accent4 13 5 2 3" xfId="33409"/>
    <cellStyle name="40% - Accent4 13 5 3" xfId="33410"/>
    <cellStyle name="40% - Accent4 13 5 3 2" xfId="33411"/>
    <cellStyle name="40% - Accent4 13 5 3 2 2" xfId="33412"/>
    <cellStyle name="40% - Accent4 13 5 3 3" xfId="33413"/>
    <cellStyle name="40% - Accent4 13 5 4" xfId="33414"/>
    <cellStyle name="40% - Accent4 13 5 4 2" xfId="33415"/>
    <cellStyle name="40% - Accent4 13 5 5" xfId="33416"/>
    <cellStyle name="40% - Accent4 13 6" xfId="33417"/>
    <cellStyle name="40% - Accent4 13 6 2" xfId="33418"/>
    <cellStyle name="40% - Accent4 13 6 2 2" xfId="33419"/>
    <cellStyle name="40% - Accent4 13 6 3" xfId="33420"/>
    <cellStyle name="40% - Accent4 13 7" xfId="33421"/>
    <cellStyle name="40% - Accent4 13 7 2" xfId="33422"/>
    <cellStyle name="40% - Accent4 13 7 2 2" xfId="33423"/>
    <cellStyle name="40% - Accent4 13 7 3" xfId="33424"/>
    <cellStyle name="40% - Accent4 13 8" xfId="33425"/>
    <cellStyle name="40% - Accent4 13 8 2" xfId="33426"/>
    <cellStyle name="40% - Accent4 13 8 2 2" xfId="33427"/>
    <cellStyle name="40% - Accent4 13 8 3" xfId="33428"/>
    <cellStyle name="40% - Accent4 13 9" xfId="33429"/>
    <cellStyle name="40% - Accent4 13 9 2" xfId="33430"/>
    <cellStyle name="40% - Accent4 130" xfId="33431"/>
    <cellStyle name="40% - Accent4 131" xfId="33432"/>
    <cellStyle name="40% - Accent4 132" xfId="33433"/>
    <cellStyle name="40% - Accent4 133" xfId="33434"/>
    <cellStyle name="40% - Accent4 134" xfId="33435"/>
    <cellStyle name="40% - Accent4 135" xfId="33436"/>
    <cellStyle name="40% - Accent4 136" xfId="33437"/>
    <cellStyle name="40% - Accent4 137" xfId="33438"/>
    <cellStyle name="40% - Accent4 138" xfId="33439"/>
    <cellStyle name="40% - Accent4 139" xfId="33440"/>
    <cellStyle name="40% - Accent4 14" xfId="33441"/>
    <cellStyle name="40% - Accent4 14 2" xfId="33442"/>
    <cellStyle name="40% - Accent4 14 2 2" xfId="33443"/>
    <cellStyle name="40% - Accent4 14 2 2 2" xfId="33444"/>
    <cellStyle name="40% - Accent4 14 2 2 2 2" xfId="33445"/>
    <cellStyle name="40% - Accent4 14 2 2 2 2 2" xfId="33446"/>
    <cellStyle name="40% - Accent4 14 2 2 2 2 2 2" xfId="33447"/>
    <cellStyle name="40% - Accent4 14 2 2 2 2 3" xfId="33448"/>
    <cellStyle name="40% - Accent4 14 2 2 2 3" xfId="33449"/>
    <cellStyle name="40% - Accent4 14 2 2 2 3 2" xfId="33450"/>
    <cellStyle name="40% - Accent4 14 2 2 2 3 2 2" xfId="33451"/>
    <cellStyle name="40% - Accent4 14 2 2 2 3 3" xfId="33452"/>
    <cellStyle name="40% - Accent4 14 2 2 2 4" xfId="33453"/>
    <cellStyle name="40% - Accent4 14 2 2 2 4 2" xfId="33454"/>
    <cellStyle name="40% - Accent4 14 2 2 2 5" xfId="33455"/>
    <cellStyle name="40% - Accent4 14 2 2 3" xfId="33456"/>
    <cellStyle name="40% - Accent4 14 2 2 3 2" xfId="33457"/>
    <cellStyle name="40% - Accent4 14 2 2 3 2 2" xfId="33458"/>
    <cellStyle name="40% - Accent4 14 2 2 3 3" xfId="33459"/>
    <cellStyle name="40% - Accent4 14 2 2 4" xfId="33460"/>
    <cellStyle name="40% - Accent4 14 2 2 4 2" xfId="33461"/>
    <cellStyle name="40% - Accent4 14 2 2 4 2 2" xfId="33462"/>
    <cellStyle name="40% - Accent4 14 2 2 4 3" xfId="33463"/>
    <cellStyle name="40% - Accent4 14 2 2 5" xfId="33464"/>
    <cellStyle name="40% - Accent4 14 2 2 5 2" xfId="33465"/>
    <cellStyle name="40% - Accent4 14 2 2 6" xfId="33466"/>
    <cellStyle name="40% - Accent4 14 2 3" xfId="33467"/>
    <cellStyle name="40% - Accent4 14 2 3 2" xfId="33468"/>
    <cellStyle name="40% - Accent4 14 2 3 2 2" xfId="33469"/>
    <cellStyle name="40% - Accent4 14 2 3 2 2 2" xfId="33470"/>
    <cellStyle name="40% - Accent4 14 2 3 2 3" xfId="33471"/>
    <cellStyle name="40% - Accent4 14 2 3 3" xfId="33472"/>
    <cellStyle name="40% - Accent4 14 2 3 3 2" xfId="33473"/>
    <cellStyle name="40% - Accent4 14 2 3 3 2 2" xfId="33474"/>
    <cellStyle name="40% - Accent4 14 2 3 3 3" xfId="33475"/>
    <cellStyle name="40% - Accent4 14 2 3 4" xfId="33476"/>
    <cellStyle name="40% - Accent4 14 2 3 4 2" xfId="33477"/>
    <cellStyle name="40% - Accent4 14 2 3 5" xfId="33478"/>
    <cellStyle name="40% - Accent4 14 2 4" xfId="33479"/>
    <cellStyle name="40% - Accent4 14 2 4 2" xfId="33480"/>
    <cellStyle name="40% - Accent4 14 2 4 2 2" xfId="33481"/>
    <cellStyle name="40% - Accent4 14 2 4 3" xfId="33482"/>
    <cellStyle name="40% - Accent4 14 2 5" xfId="33483"/>
    <cellStyle name="40% - Accent4 14 2 5 2" xfId="33484"/>
    <cellStyle name="40% - Accent4 14 2 5 2 2" xfId="33485"/>
    <cellStyle name="40% - Accent4 14 2 5 3" xfId="33486"/>
    <cellStyle name="40% - Accent4 14 2 6" xfId="33487"/>
    <cellStyle name="40% - Accent4 14 2 6 2" xfId="33488"/>
    <cellStyle name="40% - Accent4 14 2 6 2 2" xfId="33489"/>
    <cellStyle name="40% - Accent4 14 2 6 3" xfId="33490"/>
    <cellStyle name="40% - Accent4 14 2 7" xfId="33491"/>
    <cellStyle name="40% - Accent4 14 2 7 2" xfId="33492"/>
    <cellStyle name="40% - Accent4 14 2 8" xfId="33493"/>
    <cellStyle name="40% - Accent4 14 3" xfId="33494"/>
    <cellStyle name="40% - Accent4 14 3 2" xfId="33495"/>
    <cellStyle name="40% - Accent4 14 3 2 2" xfId="33496"/>
    <cellStyle name="40% - Accent4 14 3 2 2 2" xfId="33497"/>
    <cellStyle name="40% - Accent4 14 3 2 2 2 2" xfId="33498"/>
    <cellStyle name="40% - Accent4 14 3 2 2 3" xfId="33499"/>
    <cellStyle name="40% - Accent4 14 3 2 3" xfId="33500"/>
    <cellStyle name="40% - Accent4 14 3 2 3 2" xfId="33501"/>
    <cellStyle name="40% - Accent4 14 3 2 3 2 2" xfId="33502"/>
    <cellStyle name="40% - Accent4 14 3 2 3 3" xfId="33503"/>
    <cellStyle name="40% - Accent4 14 3 2 4" xfId="33504"/>
    <cellStyle name="40% - Accent4 14 3 2 4 2" xfId="33505"/>
    <cellStyle name="40% - Accent4 14 3 2 5" xfId="33506"/>
    <cellStyle name="40% - Accent4 14 3 3" xfId="33507"/>
    <cellStyle name="40% - Accent4 14 3 3 2" xfId="33508"/>
    <cellStyle name="40% - Accent4 14 3 3 2 2" xfId="33509"/>
    <cellStyle name="40% - Accent4 14 3 3 3" xfId="33510"/>
    <cellStyle name="40% - Accent4 14 3 4" xfId="33511"/>
    <cellStyle name="40% - Accent4 14 3 4 2" xfId="33512"/>
    <cellStyle name="40% - Accent4 14 3 4 2 2" xfId="33513"/>
    <cellStyle name="40% - Accent4 14 3 4 3" xfId="33514"/>
    <cellStyle name="40% - Accent4 14 3 5" xfId="33515"/>
    <cellStyle name="40% - Accent4 14 3 5 2" xfId="33516"/>
    <cellStyle name="40% - Accent4 14 3 6" xfId="33517"/>
    <cellStyle name="40% - Accent4 14 4" xfId="33518"/>
    <cellStyle name="40% - Accent4 14 4 2" xfId="33519"/>
    <cellStyle name="40% - Accent4 14 4 2 2" xfId="33520"/>
    <cellStyle name="40% - Accent4 14 4 2 2 2" xfId="33521"/>
    <cellStyle name="40% - Accent4 14 4 2 3" xfId="33522"/>
    <cellStyle name="40% - Accent4 14 4 3" xfId="33523"/>
    <cellStyle name="40% - Accent4 14 4 3 2" xfId="33524"/>
    <cellStyle name="40% - Accent4 14 4 3 2 2" xfId="33525"/>
    <cellStyle name="40% - Accent4 14 4 3 3" xfId="33526"/>
    <cellStyle name="40% - Accent4 14 4 4" xfId="33527"/>
    <cellStyle name="40% - Accent4 14 4 4 2" xfId="33528"/>
    <cellStyle name="40% - Accent4 14 4 5" xfId="33529"/>
    <cellStyle name="40% - Accent4 14 5" xfId="33530"/>
    <cellStyle name="40% - Accent4 14 5 2" xfId="33531"/>
    <cellStyle name="40% - Accent4 14 5 2 2" xfId="33532"/>
    <cellStyle name="40% - Accent4 14 5 3" xfId="33533"/>
    <cellStyle name="40% - Accent4 14 6" xfId="33534"/>
    <cellStyle name="40% - Accent4 14 6 2" xfId="33535"/>
    <cellStyle name="40% - Accent4 14 6 2 2" xfId="33536"/>
    <cellStyle name="40% - Accent4 14 6 3" xfId="33537"/>
    <cellStyle name="40% - Accent4 14 7" xfId="33538"/>
    <cellStyle name="40% - Accent4 14 7 2" xfId="33539"/>
    <cellStyle name="40% - Accent4 14 7 2 2" xfId="33540"/>
    <cellStyle name="40% - Accent4 14 7 3" xfId="33541"/>
    <cellStyle name="40% - Accent4 14 8" xfId="33542"/>
    <cellStyle name="40% - Accent4 14 8 2" xfId="33543"/>
    <cellStyle name="40% - Accent4 14 9" xfId="33544"/>
    <cellStyle name="40% - Accent4 140" xfId="33545"/>
    <cellStyle name="40% - Accent4 141" xfId="33546"/>
    <cellStyle name="40% - Accent4 142" xfId="33547"/>
    <cellStyle name="40% - Accent4 143" xfId="33548"/>
    <cellStyle name="40% - Accent4 144" xfId="33549"/>
    <cellStyle name="40% - Accent4 145" xfId="33550"/>
    <cellStyle name="40% - Accent4 146" xfId="33551"/>
    <cellStyle name="40% - Accent4 147" xfId="33552"/>
    <cellStyle name="40% - Accent4 148" xfId="33553"/>
    <cellStyle name="40% - Accent4 149" xfId="33554"/>
    <cellStyle name="40% - Accent4 15" xfId="33555"/>
    <cellStyle name="40% - Accent4 15 2" xfId="33556"/>
    <cellStyle name="40% - Accent4 15 2 2" xfId="33557"/>
    <cellStyle name="40% - Accent4 15 2 2 2" xfId="33558"/>
    <cellStyle name="40% - Accent4 15 2 2 2 2" xfId="33559"/>
    <cellStyle name="40% - Accent4 15 2 2 2 2 2" xfId="33560"/>
    <cellStyle name="40% - Accent4 15 2 2 2 2 2 2" xfId="33561"/>
    <cellStyle name="40% - Accent4 15 2 2 2 2 3" xfId="33562"/>
    <cellStyle name="40% - Accent4 15 2 2 2 3" xfId="33563"/>
    <cellStyle name="40% - Accent4 15 2 2 2 3 2" xfId="33564"/>
    <cellStyle name="40% - Accent4 15 2 2 2 3 2 2" xfId="33565"/>
    <cellStyle name="40% - Accent4 15 2 2 2 3 3" xfId="33566"/>
    <cellStyle name="40% - Accent4 15 2 2 2 4" xfId="33567"/>
    <cellStyle name="40% - Accent4 15 2 2 2 4 2" xfId="33568"/>
    <cellStyle name="40% - Accent4 15 2 2 2 5" xfId="33569"/>
    <cellStyle name="40% - Accent4 15 2 2 3" xfId="33570"/>
    <cellStyle name="40% - Accent4 15 2 2 3 2" xfId="33571"/>
    <cellStyle name="40% - Accent4 15 2 2 3 2 2" xfId="33572"/>
    <cellStyle name="40% - Accent4 15 2 2 3 3" xfId="33573"/>
    <cellStyle name="40% - Accent4 15 2 2 4" xfId="33574"/>
    <cellStyle name="40% - Accent4 15 2 2 4 2" xfId="33575"/>
    <cellStyle name="40% - Accent4 15 2 2 4 2 2" xfId="33576"/>
    <cellStyle name="40% - Accent4 15 2 2 4 3" xfId="33577"/>
    <cellStyle name="40% - Accent4 15 2 2 5" xfId="33578"/>
    <cellStyle name="40% - Accent4 15 2 2 5 2" xfId="33579"/>
    <cellStyle name="40% - Accent4 15 2 2 6" xfId="33580"/>
    <cellStyle name="40% - Accent4 15 2 3" xfId="33581"/>
    <cellStyle name="40% - Accent4 15 2 3 2" xfId="33582"/>
    <cellStyle name="40% - Accent4 15 2 3 2 2" xfId="33583"/>
    <cellStyle name="40% - Accent4 15 2 3 2 2 2" xfId="33584"/>
    <cellStyle name="40% - Accent4 15 2 3 2 3" xfId="33585"/>
    <cellStyle name="40% - Accent4 15 2 3 3" xfId="33586"/>
    <cellStyle name="40% - Accent4 15 2 3 3 2" xfId="33587"/>
    <cellStyle name="40% - Accent4 15 2 3 3 2 2" xfId="33588"/>
    <cellStyle name="40% - Accent4 15 2 3 3 3" xfId="33589"/>
    <cellStyle name="40% - Accent4 15 2 3 4" xfId="33590"/>
    <cellStyle name="40% - Accent4 15 2 3 4 2" xfId="33591"/>
    <cellStyle name="40% - Accent4 15 2 3 5" xfId="33592"/>
    <cellStyle name="40% - Accent4 15 2 4" xfId="33593"/>
    <cellStyle name="40% - Accent4 15 2 4 2" xfId="33594"/>
    <cellStyle name="40% - Accent4 15 2 4 2 2" xfId="33595"/>
    <cellStyle name="40% - Accent4 15 2 4 3" xfId="33596"/>
    <cellStyle name="40% - Accent4 15 2 5" xfId="33597"/>
    <cellStyle name="40% - Accent4 15 2 5 2" xfId="33598"/>
    <cellStyle name="40% - Accent4 15 2 5 2 2" xfId="33599"/>
    <cellStyle name="40% - Accent4 15 2 5 3" xfId="33600"/>
    <cellStyle name="40% - Accent4 15 2 6" xfId="33601"/>
    <cellStyle name="40% - Accent4 15 2 6 2" xfId="33602"/>
    <cellStyle name="40% - Accent4 15 2 6 2 2" xfId="33603"/>
    <cellStyle name="40% - Accent4 15 2 6 3" xfId="33604"/>
    <cellStyle name="40% - Accent4 15 2 7" xfId="33605"/>
    <cellStyle name="40% - Accent4 15 2 7 2" xfId="33606"/>
    <cellStyle name="40% - Accent4 15 2 8" xfId="33607"/>
    <cellStyle name="40% - Accent4 15 3" xfId="33608"/>
    <cellStyle name="40% - Accent4 15 3 2" xfId="33609"/>
    <cellStyle name="40% - Accent4 15 3 2 2" xfId="33610"/>
    <cellStyle name="40% - Accent4 15 3 2 2 2" xfId="33611"/>
    <cellStyle name="40% - Accent4 15 3 2 2 2 2" xfId="33612"/>
    <cellStyle name="40% - Accent4 15 3 2 2 3" xfId="33613"/>
    <cellStyle name="40% - Accent4 15 3 2 3" xfId="33614"/>
    <cellStyle name="40% - Accent4 15 3 2 3 2" xfId="33615"/>
    <cellStyle name="40% - Accent4 15 3 2 3 2 2" xfId="33616"/>
    <cellStyle name="40% - Accent4 15 3 2 3 3" xfId="33617"/>
    <cellStyle name="40% - Accent4 15 3 2 4" xfId="33618"/>
    <cellStyle name="40% - Accent4 15 3 2 4 2" xfId="33619"/>
    <cellStyle name="40% - Accent4 15 3 2 5" xfId="33620"/>
    <cellStyle name="40% - Accent4 15 3 3" xfId="33621"/>
    <cellStyle name="40% - Accent4 15 3 3 2" xfId="33622"/>
    <cellStyle name="40% - Accent4 15 3 3 2 2" xfId="33623"/>
    <cellStyle name="40% - Accent4 15 3 3 3" xfId="33624"/>
    <cellStyle name="40% - Accent4 15 3 4" xfId="33625"/>
    <cellStyle name="40% - Accent4 15 3 4 2" xfId="33626"/>
    <cellStyle name="40% - Accent4 15 3 4 2 2" xfId="33627"/>
    <cellStyle name="40% - Accent4 15 3 4 3" xfId="33628"/>
    <cellStyle name="40% - Accent4 15 3 5" xfId="33629"/>
    <cellStyle name="40% - Accent4 15 3 5 2" xfId="33630"/>
    <cellStyle name="40% - Accent4 15 3 6" xfId="33631"/>
    <cellStyle name="40% - Accent4 15 4" xfId="33632"/>
    <cellStyle name="40% - Accent4 15 4 2" xfId="33633"/>
    <cellStyle name="40% - Accent4 15 4 2 2" xfId="33634"/>
    <cellStyle name="40% - Accent4 15 4 2 2 2" xfId="33635"/>
    <cellStyle name="40% - Accent4 15 4 2 3" xfId="33636"/>
    <cellStyle name="40% - Accent4 15 4 3" xfId="33637"/>
    <cellStyle name="40% - Accent4 15 4 3 2" xfId="33638"/>
    <cellStyle name="40% - Accent4 15 4 3 2 2" xfId="33639"/>
    <cellStyle name="40% - Accent4 15 4 3 3" xfId="33640"/>
    <cellStyle name="40% - Accent4 15 4 4" xfId="33641"/>
    <cellStyle name="40% - Accent4 15 4 4 2" xfId="33642"/>
    <cellStyle name="40% - Accent4 15 4 5" xfId="33643"/>
    <cellStyle name="40% - Accent4 15 5" xfId="33644"/>
    <cellStyle name="40% - Accent4 15 5 2" xfId="33645"/>
    <cellStyle name="40% - Accent4 15 5 2 2" xfId="33646"/>
    <cellStyle name="40% - Accent4 15 5 3" xfId="33647"/>
    <cellStyle name="40% - Accent4 15 6" xfId="33648"/>
    <cellStyle name="40% - Accent4 15 6 2" xfId="33649"/>
    <cellStyle name="40% - Accent4 15 6 2 2" xfId="33650"/>
    <cellStyle name="40% - Accent4 15 6 3" xfId="33651"/>
    <cellStyle name="40% - Accent4 15 7" xfId="33652"/>
    <cellStyle name="40% - Accent4 15 7 2" xfId="33653"/>
    <cellStyle name="40% - Accent4 15 7 2 2" xfId="33654"/>
    <cellStyle name="40% - Accent4 15 7 3" xfId="33655"/>
    <cellStyle name="40% - Accent4 15 8" xfId="33656"/>
    <cellStyle name="40% - Accent4 15 8 2" xfId="33657"/>
    <cellStyle name="40% - Accent4 15 9" xfId="33658"/>
    <cellStyle name="40% - Accent4 150" xfId="33659"/>
    <cellStyle name="40% - Accent4 151" xfId="33660"/>
    <cellStyle name="40% - Accent4 152" xfId="33661"/>
    <cellStyle name="40% - Accent4 153" xfId="33662"/>
    <cellStyle name="40% - Accent4 154" xfId="33663"/>
    <cellStyle name="40% - Accent4 155" xfId="33664"/>
    <cellStyle name="40% - Accent4 156" xfId="33665"/>
    <cellStyle name="40% - Accent4 157" xfId="33666"/>
    <cellStyle name="40% - Accent4 158" xfId="33667"/>
    <cellStyle name="40% - Accent4 159" xfId="33668"/>
    <cellStyle name="40% - Accent4 16" xfId="33669"/>
    <cellStyle name="40% - Accent4 16 2" xfId="33670"/>
    <cellStyle name="40% - Accent4 16 2 2" xfId="33671"/>
    <cellStyle name="40% - Accent4 16 2 2 2" xfId="33672"/>
    <cellStyle name="40% - Accent4 16 2 2 2 2" xfId="33673"/>
    <cellStyle name="40% - Accent4 16 2 2 2 2 2" xfId="33674"/>
    <cellStyle name="40% - Accent4 16 2 2 2 3" xfId="33675"/>
    <cellStyle name="40% - Accent4 16 2 2 3" xfId="33676"/>
    <cellStyle name="40% - Accent4 16 2 2 3 2" xfId="33677"/>
    <cellStyle name="40% - Accent4 16 2 2 3 2 2" xfId="33678"/>
    <cellStyle name="40% - Accent4 16 2 2 3 3" xfId="33679"/>
    <cellStyle name="40% - Accent4 16 2 2 4" xfId="33680"/>
    <cellStyle name="40% - Accent4 16 2 2 4 2" xfId="33681"/>
    <cellStyle name="40% - Accent4 16 2 2 5" xfId="33682"/>
    <cellStyle name="40% - Accent4 16 2 3" xfId="33683"/>
    <cellStyle name="40% - Accent4 16 2 3 2" xfId="33684"/>
    <cellStyle name="40% - Accent4 16 2 3 2 2" xfId="33685"/>
    <cellStyle name="40% - Accent4 16 2 3 3" xfId="33686"/>
    <cellStyle name="40% - Accent4 16 2 4" xfId="33687"/>
    <cellStyle name="40% - Accent4 16 2 4 2" xfId="33688"/>
    <cellStyle name="40% - Accent4 16 2 4 2 2" xfId="33689"/>
    <cellStyle name="40% - Accent4 16 2 4 3" xfId="33690"/>
    <cellStyle name="40% - Accent4 16 2 5" xfId="33691"/>
    <cellStyle name="40% - Accent4 16 2 5 2" xfId="33692"/>
    <cellStyle name="40% - Accent4 16 2 5 2 2" xfId="33693"/>
    <cellStyle name="40% - Accent4 16 2 5 3" xfId="33694"/>
    <cellStyle name="40% - Accent4 16 2 6" xfId="33695"/>
    <cellStyle name="40% - Accent4 16 2 6 2" xfId="33696"/>
    <cellStyle name="40% - Accent4 16 2 7" xfId="33697"/>
    <cellStyle name="40% - Accent4 16 3" xfId="33698"/>
    <cellStyle name="40% - Accent4 16 3 2" xfId="33699"/>
    <cellStyle name="40% - Accent4 16 3 2 2" xfId="33700"/>
    <cellStyle name="40% - Accent4 16 3 2 2 2" xfId="33701"/>
    <cellStyle name="40% - Accent4 16 3 2 3" xfId="33702"/>
    <cellStyle name="40% - Accent4 16 3 3" xfId="33703"/>
    <cellStyle name="40% - Accent4 16 3 3 2" xfId="33704"/>
    <cellStyle name="40% - Accent4 16 3 3 2 2" xfId="33705"/>
    <cellStyle name="40% - Accent4 16 3 3 3" xfId="33706"/>
    <cellStyle name="40% - Accent4 16 3 4" xfId="33707"/>
    <cellStyle name="40% - Accent4 16 3 4 2" xfId="33708"/>
    <cellStyle name="40% - Accent4 16 3 5" xfId="33709"/>
    <cellStyle name="40% - Accent4 16 4" xfId="33710"/>
    <cellStyle name="40% - Accent4 16 4 2" xfId="33711"/>
    <cellStyle name="40% - Accent4 16 4 2 2" xfId="33712"/>
    <cellStyle name="40% - Accent4 16 4 3" xfId="33713"/>
    <cellStyle name="40% - Accent4 16 5" xfId="33714"/>
    <cellStyle name="40% - Accent4 16 5 2" xfId="33715"/>
    <cellStyle name="40% - Accent4 16 5 2 2" xfId="33716"/>
    <cellStyle name="40% - Accent4 16 5 3" xfId="33717"/>
    <cellStyle name="40% - Accent4 16 6" xfId="33718"/>
    <cellStyle name="40% - Accent4 16 6 2" xfId="33719"/>
    <cellStyle name="40% - Accent4 16 6 2 2" xfId="33720"/>
    <cellStyle name="40% - Accent4 16 6 3" xfId="33721"/>
    <cellStyle name="40% - Accent4 16 7" xfId="33722"/>
    <cellStyle name="40% - Accent4 16 7 2" xfId="33723"/>
    <cellStyle name="40% - Accent4 16 8" xfId="33724"/>
    <cellStyle name="40% - Accent4 160" xfId="33725"/>
    <cellStyle name="40% - Accent4 161" xfId="33726"/>
    <cellStyle name="40% - Accent4 162" xfId="33727"/>
    <cellStyle name="40% - Accent4 163" xfId="33728"/>
    <cellStyle name="40% - Accent4 164" xfId="33729"/>
    <cellStyle name="40% - Accent4 165" xfId="33730"/>
    <cellStyle name="40% - Accent4 166" xfId="33731"/>
    <cellStyle name="40% - Accent4 167" xfId="33732"/>
    <cellStyle name="40% - Accent4 168" xfId="33733"/>
    <cellStyle name="40% - Accent4 169" xfId="33734"/>
    <cellStyle name="40% - Accent4 17" xfId="33735"/>
    <cellStyle name="40% - Accent4 17 2" xfId="33736"/>
    <cellStyle name="40% - Accent4 17 2 2" xfId="33737"/>
    <cellStyle name="40% - Accent4 17 2 2 2" xfId="33738"/>
    <cellStyle name="40% - Accent4 17 2 2 2 2" xfId="33739"/>
    <cellStyle name="40% - Accent4 17 2 2 2 2 2" xfId="33740"/>
    <cellStyle name="40% - Accent4 17 2 2 2 3" xfId="33741"/>
    <cellStyle name="40% - Accent4 17 2 2 3" xfId="33742"/>
    <cellStyle name="40% - Accent4 17 2 2 3 2" xfId="33743"/>
    <cellStyle name="40% - Accent4 17 2 2 3 2 2" xfId="33744"/>
    <cellStyle name="40% - Accent4 17 2 2 3 3" xfId="33745"/>
    <cellStyle name="40% - Accent4 17 2 2 4" xfId="33746"/>
    <cellStyle name="40% - Accent4 17 2 2 4 2" xfId="33747"/>
    <cellStyle name="40% - Accent4 17 2 2 5" xfId="33748"/>
    <cellStyle name="40% - Accent4 17 2 3" xfId="33749"/>
    <cellStyle name="40% - Accent4 17 2 3 2" xfId="33750"/>
    <cellStyle name="40% - Accent4 17 2 3 2 2" xfId="33751"/>
    <cellStyle name="40% - Accent4 17 2 3 3" xfId="33752"/>
    <cellStyle name="40% - Accent4 17 2 4" xfId="33753"/>
    <cellStyle name="40% - Accent4 17 2 4 2" xfId="33754"/>
    <cellStyle name="40% - Accent4 17 2 4 2 2" xfId="33755"/>
    <cellStyle name="40% - Accent4 17 2 4 3" xfId="33756"/>
    <cellStyle name="40% - Accent4 17 2 5" xfId="33757"/>
    <cellStyle name="40% - Accent4 17 2 5 2" xfId="33758"/>
    <cellStyle name="40% - Accent4 17 2 5 2 2" xfId="33759"/>
    <cellStyle name="40% - Accent4 17 2 5 3" xfId="33760"/>
    <cellStyle name="40% - Accent4 17 2 6" xfId="33761"/>
    <cellStyle name="40% - Accent4 17 2 6 2" xfId="33762"/>
    <cellStyle name="40% - Accent4 17 2 7" xfId="33763"/>
    <cellStyle name="40% - Accent4 17 3" xfId="33764"/>
    <cellStyle name="40% - Accent4 17 3 2" xfId="33765"/>
    <cellStyle name="40% - Accent4 17 3 2 2" xfId="33766"/>
    <cellStyle name="40% - Accent4 17 3 2 2 2" xfId="33767"/>
    <cellStyle name="40% - Accent4 17 3 2 3" xfId="33768"/>
    <cellStyle name="40% - Accent4 17 3 3" xfId="33769"/>
    <cellStyle name="40% - Accent4 17 3 3 2" xfId="33770"/>
    <cellStyle name="40% - Accent4 17 3 3 2 2" xfId="33771"/>
    <cellStyle name="40% - Accent4 17 3 3 3" xfId="33772"/>
    <cellStyle name="40% - Accent4 17 3 4" xfId="33773"/>
    <cellStyle name="40% - Accent4 17 3 4 2" xfId="33774"/>
    <cellStyle name="40% - Accent4 17 3 5" xfId="33775"/>
    <cellStyle name="40% - Accent4 17 4" xfId="33776"/>
    <cellStyle name="40% - Accent4 17 4 2" xfId="33777"/>
    <cellStyle name="40% - Accent4 17 4 2 2" xfId="33778"/>
    <cellStyle name="40% - Accent4 17 4 3" xfId="33779"/>
    <cellStyle name="40% - Accent4 17 5" xfId="33780"/>
    <cellStyle name="40% - Accent4 17 5 2" xfId="33781"/>
    <cellStyle name="40% - Accent4 17 5 2 2" xfId="33782"/>
    <cellStyle name="40% - Accent4 17 5 3" xfId="33783"/>
    <cellStyle name="40% - Accent4 17 6" xfId="33784"/>
    <cellStyle name="40% - Accent4 17 6 2" xfId="33785"/>
    <cellStyle name="40% - Accent4 17 6 2 2" xfId="33786"/>
    <cellStyle name="40% - Accent4 17 6 3" xfId="33787"/>
    <cellStyle name="40% - Accent4 17 7" xfId="33788"/>
    <cellStyle name="40% - Accent4 17 7 2" xfId="33789"/>
    <cellStyle name="40% - Accent4 17 8" xfId="33790"/>
    <cellStyle name="40% - Accent4 170" xfId="33791"/>
    <cellStyle name="40% - Accent4 171" xfId="52357"/>
    <cellStyle name="40% - Accent4 172" xfId="52373"/>
    <cellStyle name="40% - Accent4 173" xfId="52553"/>
    <cellStyle name="40% - Accent4 174" xfId="52554"/>
    <cellStyle name="40% - Accent4 18" xfId="33792"/>
    <cellStyle name="40% - Accent4 18 2" xfId="33793"/>
    <cellStyle name="40% - Accent4 18 2 2" xfId="33794"/>
    <cellStyle name="40% - Accent4 18 2 2 2" xfId="33795"/>
    <cellStyle name="40% - Accent4 18 2 2 2 2" xfId="33796"/>
    <cellStyle name="40% - Accent4 18 2 2 2 2 2" xfId="33797"/>
    <cellStyle name="40% - Accent4 18 2 2 2 3" xfId="33798"/>
    <cellStyle name="40% - Accent4 18 2 2 3" xfId="33799"/>
    <cellStyle name="40% - Accent4 18 2 2 3 2" xfId="33800"/>
    <cellStyle name="40% - Accent4 18 2 2 3 2 2" xfId="33801"/>
    <cellStyle name="40% - Accent4 18 2 2 3 3" xfId="33802"/>
    <cellStyle name="40% - Accent4 18 2 2 4" xfId="33803"/>
    <cellStyle name="40% - Accent4 18 2 2 4 2" xfId="33804"/>
    <cellStyle name="40% - Accent4 18 2 2 5" xfId="33805"/>
    <cellStyle name="40% - Accent4 18 2 3" xfId="33806"/>
    <cellStyle name="40% - Accent4 18 2 3 2" xfId="33807"/>
    <cellStyle name="40% - Accent4 18 2 3 2 2" xfId="33808"/>
    <cellStyle name="40% - Accent4 18 2 3 3" xfId="33809"/>
    <cellStyle name="40% - Accent4 18 2 4" xfId="33810"/>
    <cellStyle name="40% - Accent4 18 2 4 2" xfId="33811"/>
    <cellStyle name="40% - Accent4 18 2 4 2 2" xfId="33812"/>
    <cellStyle name="40% - Accent4 18 2 4 3" xfId="33813"/>
    <cellStyle name="40% - Accent4 18 2 5" xfId="33814"/>
    <cellStyle name="40% - Accent4 18 2 5 2" xfId="33815"/>
    <cellStyle name="40% - Accent4 18 2 5 2 2" xfId="33816"/>
    <cellStyle name="40% - Accent4 18 2 5 3" xfId="33817"/>
    <cellStyle name="40% - Accent4 18 2 6" xfId="33818"/>
    <cellStyle name="40% - Accent4 18 2 6 2" xfId="33819"/>
    <cellStyle name="40% - Accent4 18 2 7" xfId="33820"/>
    <cellStyle name="40% - Accent4 18 3" xfId="33821"/>
    <cellStyle name="40% - Accent4 18 3 2" xfId="33822"/>
    <cellStyle name="40% - Accent4 18 3 2 2" xfId="33823"/>
    <cellStyle name="40% - Accent4 18 3 2 2 2" xfId="33824"/>
    <cellStyle name="40% - Accent4 18 3 2 3" xfId="33825"/>
    <cellStyle name="40% - Accent4 18 3 3" xfId="33826"/>
    <cellStyle name="40% - Accent4 18 3 3 2" xfId="33827"/>
    <cellStyle name="40% - Accent4 18 3 3 2 2" xfId="33828"/>
    <cellStyle name="40% - Accent4 18 3 3 3" xfId="33829"/>
    <cellStyle name="40% - Accent4 18 3 4" xfId="33830"/>
    <cellStyle name="40% - Accent4 18 3 4 2" xfId="33831"/>
    <cellStyle name="40% - Accent4 18 3 5" xfId="33832"/>
    <cellStyle name="40% - Accent4 18 4" xfId="33833"/>
    <cellStyle name="40% - Accent4 18 4 2" xfId="33834"/>
    <cellStyle name="40% - Accent4 18 4 2 2" xfId="33835"/>
    <cellStyle name="40% - Accent4 18 4 3" xfId="33836"/>
    <cellStyle name="40% - Accent4 18 5" xfId="33837"/>
    <cellStyle name="40% - Accent4 18 5 2" xfId="33838"/>
    <cellStyle name="40% - Accent4 18 5 2 2" xfId="33839"/>
    <cellStyle name="40% - Accent4 18 5 3" xfId="33840"/>
    <cellStyle name="40% - Accent4 18 6" xfId="33841"/>
    <cellStyle name="40% - Accent4 18 6 2" xfId="33842"/>
    <cellStyle name="40% - Accent4 18 6 2 2" xfId="33843"/>
    <cellStyle name="40% - Accent4 18 6 3" xfId="33844"/>
    <cellStyle name="40% - Accent4 18 7" xfId="33845"/>
    <cellStyle name="40% - Accent4 18 7 2" xfId="33846"/>
    <cellStyle name="40% - Accent4 18 8" xfId="33847"/>
    <cellStyle name="40% - Accent4 19" xfId="33848"/>
    <cellStyle name="40% - Accent4 19 2" xfId="33849"/>
    <cellStyle name="40% - Accent4 19 2 2" xfId="33850"/>
    <cellStyle name="40% - Accent4 19 2 2 2" xfId="33851"/>
    <cellStyle name="40% - Accent4 19 2 2 2 2" xfId="33852"/>
    <cellStyle name="40% - Accent4 19 2 2 2 2 2" xfId="33853"/>
    <cellStyle name="40% - Accent4 19 2 2 2 3" xfId="33854"/>
    <cellStyle name="40% - Accent4 19 2 2 3" xfId="33855"/>
    <cellStyle name="40% - Accent4 19 2 2 3 2" xfId="33856"/>
    <cellStyle name="40% - Accent4 19 2 2 3 2 2" xfId="33857"/>
    <cellStyle name="40% - Accent4 19 2 2 3 3" xfId="33858"/>
    <cellStyle name="40% - Accent4 19 2 2 4" xfId="33859"/>
    <cellStyle name="40% - Accent4 19 2 2 4 2" xfId="33860"/>
    <cellStyle name="40% - Accent4 19 2 2 5" xfId="33861"/>
    <cellStyle name="40% - Accent4 19 2 3" xfId="33862"/>
    <cellStyle name="40% - Accent4 19 2 3 2" xfId="33863"/>
    <cellStyle name="40% - Accent4 19 2 3 2 2" xfId="33864"/>
    <cellStyle name="40% - Accent4 19 2 3 3" xfId="33865"/>
    <cellStyle name="40% - Accent4 19 2 4" xfId="33866"/>
    <cellStyle name="40% - Accent4 19 2 4 2" xfId="33867"/>
    <cellStyle name="40% - Accent4 19 2 4 2 2" xfId="33868"/>
    <cellStyle name="40% - Accent4 19 2 4 3" xfId="33869"/>
    <cellStyle name="40% - Accent4 19 2 5" xfId="33870"/>
    <cellStyle name="40% - Accent4 19 2 5 2" xfId="33871"/>
    <cellStyle name="40% - Accent4 19 2 6" xfId="33872"/>
    <cellStyle name="40% - Accent4 19 3" xfId="33873"/>
    <cellStyle name="40% - Accent4 19 3 2" xfId="33874"/>
    <cellStyle name="40% - Accent4 19 3 2 2" xfId="33875"/>
    <cellStyle name="40% - Accent4 19 3 2 2 2" xfId="33876"/>
    <cellStyle name="40% - Accent4 19 3 2 3" xfId="33877"/>
    <cellStyle name="40% - Accent4 19 3 3" xfId="33878"/>
    <cellStyle name="40% - Accent4 19 3 3 2" xfId="33879"/>
    <cellStyle name="40% - Accent4 19 3 3 2 2" xfId="33880"/>
    <cellStyle name="40% - Accent4 19 3 3 3" xfId="33881"/>
    <cellStyle name="40% - Accent4 19 3 4" xfId="33882"/>
    <cellStyle name="40% - Accent4 19 3 4 2" xfId="33883"/>
    <cellStyle name="40% - Accent4 19 3 5" xfId="33884"/>
    <cellStyle name="40% - Accent4 19 4" xfId="33885"/>
    <cellStyle name="40% - Accent4 19 4 2" xfId="33886"/>
    <cellStyle name="40% - Accent4 19 4 2 2" xfId="33887"/>
    <cellStyle name="40% - Accent4 19 4 3" xfId="33888"/>
    <cellStyle name="40% - Accent4 19 5" xfId="33889"/>
    <cellStyle name="40% - Accent4 19 5 2" xfId="33890"/>
    <cellStyle name="40% - Accent4 19 5 2 2" xfId="33891"/>
    <cellStyle name="40% - Accent4 19 5 3" xfId="33892"/>
    <cellStyle name="40% - Accent4 19 6" xfId="33893"/>
    <cellStyle name="40% - Accent4 19 6 2" xfId="33894"/>
    <cellStyle name="40% - Accent4 19 6 2 2" xfId="33895"/>
    <cellStyle name="40% - Accent4 19 6 3" xfId="33896"/>
    <cellStyle name="40% - Accent4 19 7" xfId="33897"/>
    <cellStyle name="40% - Accent4 19 7 2" xfId="33898"/>
    <cellStyle name="40% - Accent4 19 8" xfId="33899"/>
    <cellStyle name="40% - Accent4 2" xfId="58"/>
    <cellStyle name="40% - Accent4 2 10" xfId="33901"/>
    <cellStyle name="40% - Accent4 2 10 2" xfId="33902"/>
    <cellStyle name="40% - Accent4 2 11" xfId="33903"/>
    <cellStyle name="40% - Accent4 2 12" xfId="33900"/>
    <cellStyle name="40% - Accent4 2 2" xfId="105"/>
    <cellStyle name="40% - Accent4 2 2 10" xfId="33904"/>
    <cellStyle name="40% - Accent4 2 2 2" xfId="193"/>
    <cellStyle name="40% - Accent4 2 2 2 2" xfId="369"/>
    <cellStyle name="40% - Accent4 2 2 2 2 2" xfId="33907"/>
    <cellStyle name="40% - Accent4 2 2 2 2 2 2" xfId="33908"/>
    <cellStyle name="40% - Accent4 2 2 2 2 2 2 2" xfId="33909"/>
    <cellStyle name="40% - Accent4 2 2 2 2 2 2 2 2" xfId="33910"/>
    <cellStyle name="40% - Accent4 2 2 2 2 2 2 3" xfId="33911"/>
    <cellStyle name="40% - Accent4 2 2 2 2 2 3" xfId="33912"/>
    <cellStyle name="40% - Accent4 2 2 2 2 2 3 2" xfId="33913"/>
    <cellStyle name="40% - Accent4 2 2 2 2 2 3 2 2" xfId="33914"/>
    <cellStyle name="40% - Accent4 2 2 2 2 2 3 3" xfId="33915"/>
    <cellStyle name="40% - Accent4 2 2 2 2 2 4" xfId="33916"/>
    <cellStyle name="40% - Accent4 2 2 2 2 2 4 2" xfId="33917"/>
    <cellStyle name="40% - Accent4 2 2 2 2 2 5" xfId="33918"/>
    <cellStyle name="40% - Accent4 2 2 2 2 3" xfId="33919"/>
    <cellStyle name="40% - Accent4 2 2 2 2 3 2" xfId="33920"/>
    <cellStyle name="40% - Accent4 2 2 2 2 3 2 2" xfId="33921"/>
    <cellStyle name="40% - Accent4 2 2 2 2 3 3" xfId="33922"/>
    <cellStyle name="40% - Accent4 2 2 2 2 4" xfId="33923"/>
    <cellStyle name="40% - Accent4 2 2 2 2 4 2" xfId="33924"/>
    <cellStyle name="40% - Accent4 2 2 2 2 4 2 2" xfId="33925"/>
    <cellStyle name="40% - Accent4 2 2 2 2 4 3" xfId="33926"/>
    <cellStyle name="40% - Accent4 2 2 2 2 5" xfId="33927"/>
    <cellStyle name="40% - Accent4 2 2 2 2 5 2" xfId="33928"/>
    <cellStyle name="40% - Accent4 2 2 2 2 6" xfId="33929"/>
    <cellStyle name="40% - Accent4 2 2 2 2 7" xfId="33906"/>
    <cellStyle name="40% - Accent4 2 2 2 3" xfId="33930"/>
    <cellStyle name="40% - Accent4 2 2 2 3 2" xfId="33931"/>
    <cellStyle name="40% - Accent4 2 2 2 3 2 2" xfId="33932"/>
    <cellStyle name="40% - Accent4 2 2 2 3 2 2 2" xfId="33933"/>
    <cellStyle name="40% - Accent4 2 2 2 3 2 3" xfId="33934"/>
    <cellStyle name="40% - Accent4 2 2 2 3 3" xfId="33935"/>
    <cellStyle name="40% - Accent4 2 2 2 3 3 2" xfId="33936"/>
    <cellStyle name="40% - Accent4 2 2 2 3 3 2 2" xfId="33937"/>
    <cellStyle name="40% - Accent4 2 2 2 3 3 3" xfId="33938"/>
    <cellStyle name="40% - Accent4 2 2 2 3 4" xfId="33939"/>
    <cellStyle name="40% - Accent4 2 2 2 3 4 2" xfId="33940"/>
    <cellStyle name="40% - Accent4 2 2 2 3 5" xfId="33941"/>
    <cellStyle name="40% - Accent4 2 2 2 4" xfId="33942"/>
    <cellStyle name="40% - Accent4 2 2 2 4 2" xfId="33943"/>
    <cellStyle name="40% - Accent4 2 2 2 4 2 2" xfId="33944"/>
    <cellStyle name="40% - Accent4 2 2 2 4 3" xfId="33945"/>
    <cellStyle name="40% - Accent4 2 2 2 5" xfId="33946"/>
    <cellStyle name="40% - Accent4 2 2 2 5 2" xfId="33947"/>
    <cellStyle name="40% - Accent4 2 2 2 5 2 2" xfId="33948"/>
    <cellStyle name="40% - Accent4 2 2 2 5 3" xfId="33949"/>
    <cellStyle name="40% - Accent4 2 2 2 6" xfId="33950"/>
    <cellStyle name="40% - Accent4 2 2 2 6 2" xfId="33951"/>
    <cellStyle name="40% - Accent4 2 2 2 6 2 2" xfId="33952"/>
    <cellStyle name="40% - Accent4 2 2 2 6 3" xfId="33953"/>
    <cellStyle name="40% - Accent4 2 2 2 7" xfId="33954"/>
    <cellStyle name="40% - Accent4 2 2 2 7 2" xfId="33955"/>
    <cellStyle name="40% - Accent4 2 2 2 8" xfId="33956"/>
    <cellStyle name="40% - Accent4 2 2 2 9" xfId="33905"/>
    <cellStyle name="40% - Accent4 2 2 3" xfId="281"/>
    <cellStyle name="40% - Accent4 2 2 3 2" xfId="33958"/>
    <cellStyle name="40% - Accent4 2 2 3 2 2" xfId="33959"/>
    <cellStyle name="40% - Accent4 2 2 3 2 2 2" xfId="33960"/>
    <cellStyle name="40% - Accent4 2 2 3 2 2 2 2" xfId="33961"/>
    <cellStyle name="40% - Accent4 2 2 3 2 2 3" xfId="33962"/>
    <cellStyle name="40% - Accent4 2 2 3 2 3" xfId="33963"/>
    <cellStyle name="40% - Accent4 2 2 3 2 3 2" xfId="33964"/>
    <cellStyle name="40% - Accent4 2 2 3 2 3 2 2" xfId="33965"/>
    <cellStyle name="40% - Accent4 2 2 3 2 3 3" xfId="33966"/>
    <cellStyle name="40% - Accent4 2 2 3 2 4" xfId="33967"/>
    <cellStyle name="40% - Accent4 2 2 3 2 4 2" xfId="33968"/>
    <cellStyle name="40% - Accent4 2 2 3 2 5" xfId="33969"/>
    <cellStyle name="40% - Accent4 2 2 3 3" xfId="33970"/>
    <cellStyle name="40% - Accent4 2 2 3 3 2" xfId="33971"/>
    <cellStyle name="40% - Accent4 2 2 3 3 2 2" xfId="33972"/>
    <cellStyle name="40% - Accent4 2 2 3 3 3" xfId="33973"/>
    <cellStyle name="40% - Accent4 2 2 3 4" xfId="33974"/>
    <cellStyle name="40% - Accent4 2 2 3 4 2" xfId="33975"/>
    <cellStyle name="40% - Accent4 2 2 3 4 2 2" xfId="33976"/>
    <cellStyle name="40% - Accent4 2 2 3 4 3" xfId="33977"/>
    <cellStyle name="40% - Accent4 2 2 3 5" xfId="33978"/>
    <cellStyle name="40% - Accent4 2 2 3 5 2" xfId="33979"/>
    <cellStyle name="40% - Accent4 2 2 3 6" xfId="33980"/>
    <cellStyle name="40% - Accent4 2 2 3 7" xfId="33957"/>
    <cellStyle name="40% - Accent4 2 2 4" xfId="33981"/>
    <cellStyle name="40% - Accent4 2 2 4 2" xfId="33982"/>
    <cellStyle name="40% - Accent4 2 2 4 2 2" xfId="33983"/>
    <cellStyle name="40% - Accent4 2 2 4 2 2 2" xfId="33984"/>
    <cellStyle name="40% - Accent4 2 2 4 2 3" xfId="33985"/>
    <cellStyle name="40% - Accent4 2 2 4 3" xfId="33986"/>
    <cellStyle name="40% - Accent4 2 2 4 3 2" xfId="33987"/>
    <cellStyle name="40% - Accent4 2 2 4 3 2 2" xfId="33988"/>
    <cellStyle name="40% - Accent4 2 2 4 3 3" xfId="33989"/>
    <cellStyle name="40% - Accent4 2 2 4 4" xfId="33990"/>
    <cellStyle name="40% - Accent4 2 2 4 4 2" xfId="33991"/>
    <cellStyle name="40% - Accent4 2 2 4 5" xfId="33992"/>
    <cellStyle name="40% - Accent4 2 2 5" xfId="33993"/>
    <cellStyle name="40% - Accent4 2 2 5 2" xfId="33994"/>
    <cellStyle name="40% - Accent4 2 2 5 2 2" xfId="33995"/>
    <cellStyle name="40% - Accent4 2 2 5 3" xfId="33996"/>
    <cellStyle name="40% - Accent4 2 2 6" xfId="33997"/>
    <cellStyle name="40% - Accent4 2 2 6 2" xfId="33998"/>
    <cellStyle name="40% - Accent4 2 2 6 2 2" xfId="33999"/>
    <cellStyle name="40% - Accent4 2 2 6 3" xfId="34000"/>
    <cellStyle name="40% - Accent4 2 2 7" xfId="34001"/>
    <cellStyle name="40% - Accent4 2 2 7 2" xfId="34002"/>
    <cellStyle name="40% - Accent4 2 2 7 2 2" xfId="34003"/>
    <cellStyle name="40% - Accent4 2 2 7 3" xfId="34004"/>
    <cellStyle name="40% - Accent4 2 2 8" xfId="34005"/>
    <cellStyle name="40% - Accent4 2 2 8 2" xfId="34006"/>
    <cellStyle name="40% - Accent4 2 2 9" xfId="34007"/>
    <cellStyle name="40% - Accent4 2 3" xfId="149"/>
    <cellStyle name="40% - Accent4 2 3 2" xfId="325"/>
    <cellStyle name="40% - Accent4 2 3 2 2" xfId="34010"/>
    <cellStyle name="40% - Accent4 2 3 2 2 2" xfId="34011"/>
    <cellStyle name="40% - Accent4 2 3 2 2 2 2" xfId="34012"/>
    <cellStyle name="40% - Accent4 2 3 2 2 2 2 2" xfId="34013"/>
    <cellStyle name="40% - Accent4 2 3 2 2 2 3" xfId="34014"/>
    <cellStyle name="40% - Accent4 2 3 2 2 3" xfId="34015"/>
    <cellStyle name="40% - Accent4 2 3 2 2 3 2" xfId="34016"/>
    <cellStyle name="40% - Accent4 2 3 2 2 3 2 2" xfId="34017"/>
    <cellStyle name="40% - Accent4 2 3 2 2 3 3" xfId="34018"/>
    <cellStyle name="40% - Accent4 2 3 2 2 4" xfId="34019"/>
    <cellStyle name="40% - Accent4 2 3 2 2 4 2" xfId="34020"/>
    <cellStyle name="40% - Accent4 2 3 2 2 5" xfId="34021"/>
    <cellStyle name="40% - Accent4 2 3 2 3" xfId="34022"/>
    <cellStyle name="40% - Accent4 2 3 2 3 2" xfId="34023"/>
    <cellStyle name="40% - Accent4 2 3 2 3 2 2" xfId="34024"/>
    <cellStyle name="40% - Accent4 2 3 2 3 3" xfId="34025"/>
    <cellStyle name="40% - Accent4 2 3 2 4" xfId="34026"/>
    <cellStyle name="40% - Accent4 2 3 2 4 2" xfId="34027"/>
    <cellStyle name="40% - Accent4 2 3 2 4 2 2" xfId="34028"/>
    <cellStyle name="40% - Accent4 2 3 2 4 3" xfId="34029"/>
    <cellStyle name="40% - Accent4 2 3 2 5" xfId="34030"/>
    <cellStyle name="40% - Accent4 2 3 2 5 2" xfId="34031"/>
    <cellStyle name="40% - Accent4 2 3 2 6" xfId="34032"/>
    <cellStyle name="40% - Accent4 2 3 2 7" xfId="34009"/>
    <cellStyle name="40% - Accent4 2 3 3" xfId="34033"/>
    <cellStyle name="40% - Accent4 2 3 3 2" xfId="34034"/>
    <cellStyle name="40% - Accent4 2 3 3 2 2" xfId="34035"/>
    <cellStyle name="40% - Accent4 2 3 3 2 2 2" xfId="34036"/>
    <cellStyle name="40% - Accent4 2 3 3 2 3" xfId="34037"/>
    <cellStyle name="40% - Accent4 2 3 3 3" xfId="34038"/>
    <cellStyle name="40% - Accent4 2 3 3 3 2" xfId="34039"/>
    <cellStyle name="40% - Accent4 2 3 3 3 2 2" xfId="34040"/>
    <cellStyle name="40% - Accent4 2 3 3 3 3" xfId="34041"/>
    <cellStyle name="40% - Accent4 2 3 3 4" xfId="34042"/>
    <cellStyle name="40% - Accent4 2 3 3 4 2" xfId="34043"/>
    <cellStyle name="40% - Accent4 2 3 3 5" xfId="34044"/>
    <cellStyle name="40% - Accent4 2 3 4" xfId="34045"/>
    <cellStyle name="40% - Accent4 2 3 4 2" xfId="34046"/>
    <cellStyle name="40% - Accent4 2 3 4 2 2" xfId="34047"/>
    <cellStyle name="40% - Accent4 2 3 4 3" xfId="34048"/>
    <cellStyle name="40% - Accent4 2 3 5" xfId="34049"/>
    <cellStyle name="40% - Accent4 2 3 5 2" xfId="34050"/>
    <cellStyle name="40% - Accent4 2 3 5 2 2" xfId="34051"/>
    <cellStyle name="40% - Accent4 2 3 5 3" xfId="34052"/>
    <cellStyle name="40% - Accent4 2 3 6" xfId="34053"/>
    <cellStyle name="40% - Accent4 2 3 6 2" xfId="34054"/>
    <cellStyle name="40% - Accent4 2 3 6 2 2" xfId="34055"/>
    <cellStyle name="40% - Accent4 2 3 6 3" xfId="34056"/>
    <cellStyle name="40% - Accent4 2 3 7" xfId="34057"/>
    <cellStyle name="40% - Accent4 2 3 7 2" xfId="34058"/>
    <cellStyle name="40% - Accent4 2 3 8" xfId="34059"/>
    <cellStyle name="40% - Accent4 2 3 9" xfId="34008"/>
    <cellStyle name="40% - Accent4 2 4" xfId="237"/>
    <cellStyle name="40% - Accent4 2 4 2" xfId="34061"/>
    <cellStyle name="40% - Accent4 2 4 2 2" xfId="34062"/>
    <cellStyle name="40% - Accent4 2 4 2 2 2" xfId="34063"/>
    <cellStyle name="40% - Accent4 2 4 2 2 2 2" xfId="34064"/>
    <cellStyle name="40% - Accent4 2 4 2 2 3" xfId="34065"/>
    <cellStyle name="40% - Accent4 2 4 2 3" xfId="34066"/>
    <cellStyle name="40% - Accent4 2 4 2 3 2" xfId="34067"/>
    <cellStyle name="40% - Accent4 2 4 2 3 2 2" xfId="34068"/>
    <cellStyle name="40% - Accent4 2 4 2 3 3" xfId="34069"/>
    <cellStyle name="40% - Accent4 2 4 2 4" xfId="34070"/>
    <cellStyle name="40% - Accent4 2 4 2 4 2" xfId="34071"/>
    <cellStyle name="40% - Accent4 2 4 2 5" xfId="34072"/>
    <cellStyle name="40% - Accent4 2 4 3" xfId="34073"/>
    <cellStyle name="40% - Accent4 2 4 3 2" xfId="34074"/>
    <cellStyle name="40% - Accent4 2 4 3 2 2" xfId="34075"/>
    <cellStyle name="40% - Accent4 2 4 3 3" xfId="34076"/>
    <cellStyle name="40% - Accent4 2 4 4" xfId="34077"/>
    <cellStyle name="40% - Accent4 2 4 4 2" xfId="34078"/>
    <cellStyle name="40% - Accent4 2 4 4 2 2" xfId="34079"/>
    <cellStyle name="40% - Accent4 2 4 4 3" xfId="34080"/>
    <cellStyle name="40% - Accent4 2 4 5" xfId="34081"/>
    <cellStyle name="40% - Accent4 2 4 5 2" xfId="34082"/>
    <cellStyle name="40% - Accent4 2 4 6" xfId="34083"/>
    <cellStyle name="40% - Accent4 2 4 7" xfId="34060"/>
    <cellStyle name="40% - Accent4 2 5" xfId="34084"/>
    <cellStyle name="40% - Accent4 2 5 2" xfId="34085"/>
    <cellStyle name="40% - Accent4 2 5 2 2" xfId="34086"/>
    <cellStyle name="40% - Accent4 2 5 2 2 2" xfId="34087"/>
    <cellStyle name="40% - Accent4 2 5 2 3" xfId="34088"/>
    <cellStyle name="40% - Accent4 2 5 3" xfId="34089"/>
    <cellStyle name="40% - Accent4 2 5 3 2" xfId="34090"/>
    <cellStyle name="40% - Accent4 2 5 3 2 2" xfId="34091"/>
    <cellStyle name="40% - Accent4 2 5 3 3" xfId="34092"/>
    <cellStyle name="40% - Accent4 2 5 4" xfId="34093"/>
    <cellStyle name="40% - Accent4 2 5 4 2" xfId="34094"/>
    <cellStyle name="40% - Accent4 2 5 5" xfId="34095"/>
    <cellStyle name="40% - Accent4 2 6" xfId="34096"/>
    <cellStyle name="40% - Accent4 2 6 2" xfId="34097"/>
    <cellStyle name="40% - Accent4 2 6 2 2" xfId="34098"/>
    <cellStyle name="40% - Accent4 2 6 3" xfId="34099"/>
    <cellStyle name="40% - Accent4 2 7" xfId="34100"/>
    <cellStyle name="40% - Accent4 2 7 2" xfId="34101"/>
    <cellStyle name="40% - Accent4 2 7 2 2" xfId="34102"/>
    <cellStyle name="40% - Accent4 2 7 3" xfId="34103"/>
    <cellStyle name="40% - Accent4 2 8" xfId="34104"/>
    <cellStyle name="40% - Accent4 2 8 2" xfId="34105"/>
    <cellStyle name="40% - Accent4 2 8 2 2" xfId="34106"/>
    <cellStyle name="40% - Accent4 2 8 3" xfId="34107"/>
    <cellStyle name="40% - Accent4 2 9" xfId="34108"/>
    <cellStyle name="40% - Accent4 2 9 2" xfId="34109"/>
    <cellStyle name="40% - Accent4 20" xfId="34110"/>
    <cellStyle name="40% - Accent4 20 2" xfId="34111"/>
    <cellStyle name="40% - Accent4 20 2 2" xfId="34112"/>
    <cellStyle name="40% - Accent4 20 2 2 2" xfId="34113"/>
    <cellStyle name="40% - Accent4 20 2 2 2 2" xfId="34114"/>
    <cellStyle name="40% - Accent4 20 2 2 2 2 2" xfId="34115"/>
    <cellStyle name="40% - Accent4 20 2 2 2 3" xfId="34116"/>
    <cellStyle name="40% - Accent4 20 2 2 3" xfId="34117"/>
    <cellStyle name="40% - Accent4 20 2 2 3 2" xfId="34118"/>
    <cellStyle name="40% - Accent4 20 2 2 3 2 2" xfId="34119"/>
    <cellStyle name="40% - Accent4 20 2 2 3 3" xfId="34120"/>
    <cellStyle name="40% - Accent4 20 2 2 4" xfId="34121"/>
    <cellStyle name="40% - Accent4 20 2 2 4 2" xfId="34122"/>
    <cellStyle name="40% - Accent4 20 2 2 5" xfId="34123"/>
    <cellStyle name="40% - Accent4 20 2 3" xfId="34124"/>
    <cellStyle name="40% - Accent4 20 2 3 2" xfId="34125"/>
    <cellStyle name="40% - Accent4 20 2 3 2 2" xfId="34126"/>
    <cellStyle name="40% - Accent4 20 2 3 3" xfId="34127"/>
    <cellStyle name="40% - Accent4 20 2 4" xfId="34128"/>
    <cellStyle name="40% - Accent4 20 2 4 2" xfId="34129"/>
    <cellStyle name="40% - Accent4 20 2 4 2 2" xfId="34130"/>
    <cellStyle name="40% - Accent4 20 2 4 3" xfId="34131"/>
    <cellStyle name="40% - Accent4 20 2 5" xfId="34132"/>
    <cellStyle name="40% - Accent4 20 2 5 2" xfId="34133"/>
    <cellStyle name="40% - Accent4 20 2 6" xfId="34134"/>
    <cellStyle name="40% - Accent4 20 3" xfId="34135"/>
    <cellStyle name="40% - Accent4 20 3 2" xfId="34136"/>
    <cellStyle name="40% - Accent4 20 3 2 2" xfId="34137"/>
    <cellStyle name="40% - Accent4 20 3 2 2 2" xfId="34138"/>
    <cellStyle name="40% - Accent4 20 3 2 3" xfId="34139"/>
    <cellStyle name="40% - Accent4 20 3 3" xfId="34140"/>
    <cellStyle name="40% - Accent4 20 3 3 2" xfId="34141"/>
    <cellStyle name="40% - Accent4 20 3 3 2 2" xfId="34142"/>
    <cellStyle name="40% - Accent4 20 3 3 3" xfId="34143"/>
    <cellStyle name="40% - Accent4 20 3 4" xfId="34144"/>
    <cellStyle name="40% - Accent4 20 3 4 2" xfId="34145"/>
    <cellStyle name="40% - Accent4 20 3 5" xfId="34146"/>
    <cellStyle name="40% - Accent4 20 4" xfId="34147"/>
    <cellStyle name="40% - Accent4 20 4 2" xfId="34148"/>
    <cellStyle name="40% - Accent4 20 4 2 2" xfId="34149"/>
    <cellStyle name="40% - Accent4 20 4 3" xfId="34150"/>
    <cellStyle name="40% - Accent4 20 5" xfId="34151"/>
    <cellStyle name="40% - Accent4 20 5 2" xfId="34152"/>
    <cellStyle name="40% - Accent4 20 5 2 2" xfId="34153"/>
    <cellStyle name="40% - Accent4 20 5 3" xfId="34154"/>
    <cellStyle name="40% - Accent4 20 6" xfId="34155"/>
    <cellStyle name="40% - Accent4 20 6 2" xfId="34156"/>
    <cellStyle name="40% - Accent4 20 7" xfId="34157"/>
    <cellStyle name="40% - Accent4 21" xfId="34158"/>
    <cellStyle name="40% - Accent4 21 2" xfId="34159"/>
    <cellStyle name="40% - Accent4 21 2 2" xfId="34160"/>
    <cellStyle name="40% - Accent4 21 2 2 2" xfId="34161"/>
    <cellStyle name="40% - Accent4 21 2 2 2 2" xfId="34162"/>
    <cellStyle name="40% - Accent4 21 2 2 2 2 2" xfId="34163"/>
    <cellStyle name="40% - Accent4 21 2 2 2 3" xfId="34164"/>
    <cellStyle name="40% - Accent4 21 2 2 3" xfId="34165"/>
    <cellStyle name="40% - Accent4 21 2 2 3 2" xfId="34166"/>
    <cellStyle name="40% - Accent4 21 2 2 3 2 2" xfId="34167"/>
    <cellStyle name="40% - Accent4 21 2 2 3 3" xfId="34168"/>
    <cellStyle name="40% - Accent4 21 2 2 4" xfId="34169"/>
    <cellStyle name="40% - Accent4 21 2 2 4 2" xfId="34170"/>
    <cellStyle name="40% - Accent4 21 2 2 5" xfId="34171"/>
    <cellStyle name="40% - Accent4 21 2 3" xfId="34172"/>
    <cellStyle name="40% - Accent4 21 2 3 2" xfId="34173"/>
    <cellStyle name="40% - Accent4 21 2 3 2 2" xfId="34174"/>
    <cellStyle name="40% - Accent4 21 2 3 3" xfId="34175"/>
    <cellStyle name="40% - Accent4 21 2 4" xfId="34176"/>
    <cellStyle name="40% - Accent4 21 2 4 2" xfId="34177"/>
    <cellStyle name="40% - Accent4 21 2 4 2 2" xfId="34178"/>
    <cellStyle name="40% - Accent4 21 2 4 3" xfId="34179"/>
    <cellStyle name="40% - Accent4 21 2 5" xfId="34180"/>
    <cellStyle name="40% - Accent4 21 2 5 2" xfId="34181"/>
    <cellStyle name="40% - Accent4 21 2 6" xfId="34182"/>
    <cellStyle name="40% - Accent4 21 3" xfId="34183"/>
    <cellStyle name="40% - Accent4 21 3 2" xfId="34184"/>
    <cellStyle name="40% - Accent4 21 3 2 2" xfId="34185"/>
    <cellStyle name="40% - Accent4 21 3 2 2 2" xfId="34186"/>
    <cellStyle name="40% - Accent4 21 3 2 3" xfId="34187"/>
    <cellStyle name="40% - Accent4 21 3 3" xfId="34188"/>
    <cellStyle name="40% - Accent4 21 3 3 2" xfId="34189"/>
    <cellStyle name="40% - Accent4 21 3 3 2 2" xfId="34190"/>
    <cellStyle name="40% - Accent4 21 3 3 3" xfId="34191"/>
    <cellStyle name="40% - Accent4 21 3 4" xfId="34192"/>
    <cellStyle name="40% - Accent4 21 3 4 2" xfId="34193"/>
    <cellStyle name="40% - Accent4 21 3 5" xfId="34194"/>
    <cellStyle name="40% - Accent4 21 4" xfId="34195"/>
    <cellStyle name="40% - Accent4 21 4 2" xfId="34196"/>
    <cellStyle name="40% - Accent4 21 4 2 2" xfId="34197"/>
    <cellStyle name="40% - Accent4 21 4 3" xfId="34198"/>
    <cellStyle name="40% - Accent4 21 5" xfId="34199"/>
    <cellStyle name="40% - Accent4 21 5 2" xfId="34200"/>
    <cellStyle name="40% - Accent4 21 5 2 2" xfId="34201"/>
    <cellStyle name="40% - Accent4 21 5 3" xfId="34202"/>
    <cellStyle name="40% - Accent4 21 6" xfId="34203"/>
    <cellStyle name="40% - Accent4 21 6 2" xfId="34204"/>
    <cellStyle name="40% - Accent4 21 7" xfId="34205"/>
    <cellStyle name="40% - Accent4 22" xfId="34206"/>
    <cellStyle name="40% - Accent4 22 2" xfId="34207"/>
    <cellStyle name="40% - Accent4 22 2 2" xfId="34208"/>
    <cellStyle name="40% - Accent4 22 2 2 2" xfId="34209"/>
    <cellStyle name="40% - Accent4 22 2 2 2 2" xfId="34210"/>
    <cellStyle name="40% - Accent4 22 2 2 2 2 2" xfId="34211"/>
    <cellStyle name="40% - Accent4 22 2 2 2 3" xfId="34212"/>
    <cellStyle name="40% - Accent4 22 2 2 3" xfId="34213"/>
    <cellStyle name="40% - Accent4 22 2 2 3 2" xfId="34214"/>
    <cellStyle name="40% - Accent4 22 2 2 3 2 2" xfId="34215"/>
    <cellStyle name="40% - Accent4 22 2 2 3 3" xfId="34216"/>
    <cellStyle name="40% - Accent4 22 2 2 4" xfId="34217"/>
    <cellStyle name="40% - Accent4 22 2 2 4 2" xfId="34218"/>
    <cellStyle name="40% - Accent4 22 2 2 5" xfId="34219"/>
    <cellStyle name="40% - Accent4 22 2 3" xfId="34220"/>
    <cellStyle name="40% - Accent4 22 2 3 2" xfId="34221"/>
    <cellStyle name="40% - Accent4 22 2 3 2 2" xfId="34222"/>
    <cellStyle name="40% - Accent4 22 2 3 3" xfId="34223"/>
    <cellStyle name="40% - Accent4 22 2 4" xfId="34224"/>
    <cellStyle name="40% - Accent4 22 2 4 2" xfId="34225"/>
    <cellStyle name="40% - Accent4 22 2 4 2 2" xfId="34226"/>
    <cellStyle name="40% - Accent4 22 2 4 3" xfId="34227"/>
    <cellStyle name="40% - Accent4 22 2 5" xfId="34228"/>
    <cellStyle name="40% - Accent4 22 2 5 2" xfId="34229"/>
    <cellStyle name="40% - Accent4 22 2 6" xfId="34230"/>
    <cellStyle name="40% - Accent4 22 3" xfId="34231"/>
    <cellStyle name="40% - Accent4 22 3 2" xfId="34232"/>
    <cellStyle name="40% - Accent4 22 3 2 2" xfId="34233"/>
    <cellStyle name="40% - Accent4 22 3 2 2 2" xfId="34234"/>
    <cellStyle name="40% - Accent4 22 3 2 3" xfId="34235"/>
    <cellStyle name="40% - Accent4 22 3 3" xfId="34236"/>
    <cellStyle name="40% - Accent4 22 3 3 2" xfId="34237"/>
    <cellStyle name="40% - Accent4 22 3 3 2 2" xfId="34238"/>
    <cellStyle name="40% - Accent4 22 3 3 3" xfId="34239"/>
    <cellStyle name="40% - Accent4 22 3 4" xfId="34240"/>
    <cellStyle name="40% - Accent4 22 3 4 2" xfId="34241"/>
    <cellStyle name="40% - Accent4 22 3 5" xfId="34242"/>
    <cellStyle name="40% - Accent4 22 4" xfId="34243"/>
    <cellStyle name="40% - Accent4 22 4 2" xfId="34244"/>
    <cellStyle name="40% - Accent4 22 4 2 2" xfId="34245"/>
    <cellStyle name="40% - Accent4 22 4 3" xfId="34246"/>
    <cellStyle name="40% - Accent4 22 5" xfId="34247"/>
    <cellStyle name="40% - Accent4 22 5 2" xfId="34248"/>
    <cellStyle name="40% - Accent4 22 5 2 2" xfId="34249"/>
    <cellStyle name="40% - Accent4 22 5 3" xfId="34250"/>
    <cellStyle name="40% - Accent4 22 6" xfId="34251"/>
    <cellStyle name="40% - Accent4 22 6 2" xfId="34252"/>
    <cellStyle name="40% - Accent4 22 7" xfId="34253"/>
    <cellStyle name="40% - Accent4 23" xfId="34254"/>
    <cellStyle name="40% - Accent4 23 2" xfId="34255"/>
    <cellStyle name="40% - Accent4 23 2 2" xfId="34256"/>
    <cellStyle name="40% - Accent4 23 2 2 2" xfId="34257"/>
    <cellStyle name="40% - Accent4 23 2 2 2 2" xfId="34258"/>
    <cellStyle name="40% - Accent4 23 2 2 3" xfId="34259"/>
    <cellStyle name="40% - Accent4 23 2 3" xfId="34260"/>
    <cellStyle name="40% - Accent4 23 2 3 2" xfId="34261"/>
    <cellStyle name="40% - Accent4 23 2 3 2 2" xfId="34262"/>
    <cellStyle name="40% - Accent4 23 2 3 3" xfId="34263"/>
    <cellStyle name="40% - Accent4 23 2 4" xfId="34264"/>
    <cellStyle name="40% - Accent4 23 2 4 2" xfId="34265"/>
    <cellStyle name="40% - Accent4 23 2 5" xfId="34266"/>
    <cellStyle name="40% - Accent4 23 3" xfId="34267"/>
    <cellStyle name="40% - Accent4 23 3 2" xfId="34268"/>
    <cellStyle name="40% - Accent4 23 3 2 2" xfId="34269"/>
    <cellStyle name="40% - Accent4 23 3 3" xfId="34270"/>
    <cellStyle name="40% - Accent4 23 4" xfId="34271"/>
    <cellStyle name="40% - Accent4 23 4 2" xfId="34272"/>
    <cellStyle name="40% - Accent4 23 4 2 2" xfId="34273"/>
    <cellStyle name="40% - Accent4 23 4 3" xfId="34274"/>
    <cellStyle name="40% - Accent4 23 5" xfId="34275"/>
    <cellStyle name="40% - Accent4 23 5 2" xfId="34276"/>
    <cellStyle name="40% - Accent4 23 6" xfId="34277"/>
    <cellStyle name="40% - Accent4 24" xfId="34278"/>
    <cellStyle name="40% - Accent4 24 2" xfId="34279"/>
    <cellStyle name="40% - Accent4 24 2 2" xfId="34280"/>
    <cellStyle name="40% - Accent4 24 2 2 2" xfId="34281"/>
    <cellStyle name="40% - Accent4 24 2 3" xfId="34282"/>
    <cellStyle name="40% - Accent4 24 3" xfId="34283"/>
    <cellStyle name="40% - Accent4 24 3 2" xfId="34284"/>
    <cellStyle name="40% - Accent4 24 3 2 2" xfId="34285"/>
    <cellStyle name="40% - Accent4 24 3 3" xfId="34286"/>
    <cellStyle name="40% - Accent4 24 4" xfId="34287"/>
    <cellStyle name="40% - Accent4 24 4 2" xfId="34288"/>
    <cellStyle name="40% - Accent4 24 5" xfId="34289"/>
    <cellStyle name="40% - Accent4 25" xfId="34290"/>
    <cellStyle name="40% - Accent4 25 2" xfId="34291"/>
    <cellStyle name="40% - Accent4 25 2 2" xfId="34292"/>
    <cellStyle name="40% - Accent4 25 2 3" xfId="34293"/>
    <cellStyle name="40% - Accent4 25 3" xfId="34294"/>
    <cellStyle name="40% - Accent4 25 3 2" xfId="34295"/>
    <cellStyle name="40% - Accent4 25 4" xfId="34296"/>
    <cellStyle name="40% - Accent4 25 5" xfId="34297"/>
    <cellStyle name="40% - Accent4 26" xfId="34298"/>
    <cellStyle name="40% - Accent4 26 2" xfId="34299"/>
    <cellStyle name="40% - Accent4 26 2 2" xfId="34300"/>
    <cellStyle name="40% - Accent4 26 2 3" xfId="34301"/>
    <cellStyle name="40% - Accent4 26 3" xfId="34302"/>
    <cellStyle name="40% - Accent4 26 3 2" xfId="34303"/>
    <cellStyle name="40% - Accent4 26 4" xfId="34304"/>
    <cellStyle name="40% - Accent4 26 5" xfId="34305"/>
    <cellStyle name="40% - Accent4 27" xfId="34306"/>
    <cellStyle name="40% - Accent4 27 2" xfId="34307"/>
    <cellStyle name="40% - Accent4 27 2 2" xfId="34308"/>
    <cellStyle name="40% - Accent4 27 2 3" xfId="34309"/>
    <cellStyle name="40% - Accent4 27 3" xfId="34310"/>
    <cellStyle name="40% - Accent4 27 3 2" xfId="34311"/>
    <cellStyle name="40% - Accent4 27 4" xfId="34312"/>
    <cellStyle name="40% - Accent4 27 5" xfId="34313"/>
    <cellStyle name="40% - Accent4 28" xfId="34314"/>
    <cellStyle name="40% - Accent4 28 2" xfId="34315"/>
    <cellStyle name="40% - Accent4 28 2 2" xfId="34316"/>
    <cellStyle name="40% - Accent4 28 3" xfId="34317"/>
    <cellStyle name="40% - Accent4 28 3 2" xfId="34318"/>
    <cellStyle name="40% - Accent4 28 4" xfId="34319"/>
    <cellStyle name="40% - Accent4 28 5" xfId="34320"/>
    <cellStyle name="40% - Accent4 29" xfId="34321"/>
    <cellStyle name="40% - Accent4 29 2" xfId="34322"/>
    <cellStyle name="40% - Accent4 29 2 2" xfId="34323"/>
    <cellStyle name="40% - Accent4 29 3" xfId="34324"/>
    <cellStyle name="40% - Accent4 29 3 2" xfId="34325"/>
    <cellStyle name="40% - Accent4 29 4" xfId="34326"/>
    <cellStyle name="40% - Accent4 29 5" xfId="34327"/>
    <cellStyle name="40% - Accent4 3" xfId="76"/>
    <cellStyle name="40% - Accent4 3 10" xfId="34329"/>
    <cellStyle name="40% - Accent4 3 10 2" xfId="34330"/>
    <cellStyle name="40% - Accent4 3 11" xfId="34331"/>
    <cellStyle name="40% - Accent4 3 12" xfId="34328"/>
    <cellStyle name="40% - Accent4 3 2" xfId="122"/>
    <cellStyle name="40% - Accent4 3 2 10" xfId="34332"/>
    <cellStyle name="40% - Accent4 3 2 2" xfId="210"/>
    <cellStyle name="40% - Accent4 3 2 2 2" xfId="386"/>
    <cellStyle name="40% - Accent4 3 2 2 2 2" xfId="34335"/>
    <cellStyle name="40% - Accent4 3 2 2 2 2 2" xfId="34336"/>
    <cellStyle name="40% - Accent4 3 2 2 2 2 2 2" xfId="34337"/>
    <cellStyle name="40% - Accent4 3 2 2 2 2 2 2 2" xfId="34338"/>
    <cellStyle name="40% - Accent4 3 2 2 2 2 2 3" xfId="34339"/>
    <cellStyle name="40% - Accent4 3 2 2 2 2 3" xfId="34340"/>
    <cellStyle name="40% - Accent4 3 2 2 2 2 3 2" xfId="34341"/>
    <cellStyle name="40% - Accent4 3 2 2 2 2 3 2 2" xfId="34342"/>
    <cellStyle name="40% - Accent4 3 2 2 2 2 3 3" xfId="34343"/>
    <cellStyle name="40% - Accent4 3 2 2 2 2 4" xfId="34344"/>
    <cellStyle name="40% - Accent4 3 2 2 2 2 4 2" xfId="34345"/>
    <cellStyle name="40% - Accent4 3 2 2 2 2 5" xfId="34346"/>
    <cellStyle name="40% - Accent4 3 2 2 2 3" xfId="34347"/>
    <cellStyle name="40% - Accent4 3 2 2 2 3 2" xfId="34348"/>
    <cellStyle name="40% - Accent4 3 2 2 2 3 2 2" xfId="34349"/>
    <cellStyle name="40% - Accent4 3 2 2 2 3 3" xfId="34350"/>
    <cellStyle name="40% - Accent4 3 2 2 2 4" xfId="34351"/>
    <cellStyle name="40% - Accent4 3 2 2 2 4 2" xfId="34352"/>
    <cellStyle name="40% - Accent4 3 2 2 2 4 2 2" xfId="34353"/>
    <cellStyle name="40% - Accent4 3 2 2 2 4 3" xfId="34354"/>
    <cellStyle name="40% - Accent4 3 2 2 2 5" xfId="34355"/>
    <cellStyle name="40% - Accent4 3 2 2 2 5 2" xfId="34356"/>
    <cellStyle name="40% - Accent4 3 2 2 2 6" xfId="34357"/>
    <cellStyle name="40% - Accent4 3 2 2 2 7" xfId="34334"/>
    <cellStyle name="40% - Accent4 3 2 2 3" xfId="34358"/>
    <cellStyle name="40% - Accent4 3 2 2 3 2" xfId="34359"/>
    <cellStyle name="40% - Accent4 3 2 2 3 2 2" xfId="34360"/>
    <cellStyle name="40% - Accent4 3 2 2 3 2 2 2" xfId="34361"/>
    <cellStyle name="40% - Accent4 3 2 2 3 2 3" xfId="34362"/>
    <cellStyle name="40% - Accent4 3 2 2 3 3" xfId="34363"/>
    <cellStyle name="40% - Accent4 3 2 2 3 3 2" xfId="34364"/>
    <cellStyle name="40% - Accent4 3 2 2 3 3 2 2" xfId="34365"/>
    <cellStyle name="40% - Accent4 3 2 2 3 3 3" xfId="34366"/>
    <cellStyle name="40% - Accent4 3 2 2 3 4" xfId="34367"/>
    <cellStyle name="40% - Accent4 3 2 2 3 4 2" xfId="34368"/>
    <cellStyle name="40% - Accent4 3 2 2 3 5" xfId="34369"/>
    <cellStyle name="40% - Accent4 3 2 2 4" xfId="34370"/>
    <cellStyle name="40% - Accent4 3 2 2 4 2" xfId="34371"/>
    <cellStyle name="40% - Accent4 3 2 2 4 2 2" xfId="34372"/>
    <cellStyle name="40% - Accent4 3 2 2 4 3" xfId="34373"/>
    <cellStyle name="40% - Accent4 3 2 2 5" xfId="34374"/>
    <cellStyle name="40% - Accent4 3 2 2 5 2" xfId="34375"/>
    <cellStyle name="40% - Accent4 3 2 2 5 2 2" xfId="34376"/>
    <cellStyle name="40% - Accent4 3 2 2 5 3" xfId="34377"/>
    <cellStyle name="40% - Accent4 3 2 2 6" xfId="34378"/>
    <cellStyle name="40% - Accent4 3 2 2 6 2" xfId="34379"/>
    <cellStyle name="40% - Accent4 3 2 2 6 2 2" xfId="34380"/>
    <cellStyle name="40% - Accent4 3 2 2 6 3" xfId="34381"/>
    <cellStyle name="40% - Accent4 3 2 2 7" xfId="34382"/>
    <cellStyle name="40% - Accent4 3 2 2 7 2" xfId="34383"/>
    <cellStyle name="40% - Accent4 3 2 2 8" xfId="34384"/>
    <cellStyle name="40% - Accent4 3 2 2 9" xfId="34333"/>
    <cellStyle name="40% - Accent4 3 2 3" xfId="298"/>
    <cellStyle name="40% - Accent4 3 2 3 2" xfId="34386"/>
    <cellStyle name="40% - Accent4 3 2 3 2 2" xfId="34387"/>
    <cellStyle name="40% - Accent4 3 2 3 2 2 2" xfId="34388"/>
    <cellStyle name="40% - Accent4 3 2 3 2 2 2 2" xfId="34389"/>
    <cellStyle name="40% - Accent4 3 2 3 2 2 3" xfId="34390"/>
    <cellStyle name="40% - Accent4 3 2 3 2 3" xfId="34391"/>
    <cellStyle name="40% - Accent4 3 2 3 2 3 2" xfId="34392"/>
    <cellStyle name="40% - Accent4 3 2 3 2 3 2 2" xfId="34393"/>
    <cellStyle name="40% - Accent4 3 2 3 2 3 3" xfId="34394"/>
    <cellStyle name="40% - Accent4 3 2 3 2 4" xfId="34395"/>
    <cellStyle name="40% - Accent4 3 2 3 2 4 2" xfId="34396"/>
    <cellStyle name="40% - Accent4 3 2 3 2 5" xfId="34397"/>
    <cellStyle name="40% - Accent4 3 2 3 3" xfId="34398"/>
    <cellStyle name="40% - Accent4 3 2 3 3 2" xfId="34399"/>
    <cellStyle name="40% - Accent4 3 2 3 3 2 2" xfId="34400"/>
    <cellStyle name="40% - Accent4 3 2 3 3 3" xfId="34401"/>
    <cellStyle name="40% - Accent4 3 2 3 4" xfId="34402"/>
    <cellStyle name="40% - Accent4 3 2 3 4 2" xfId="34403"/>
    <cellStyle name="40% - Accent4 3 2 3 4 2 2" xfId="34404"/>
    <cellStyle name="40% - Accent4 3 2 3 4 3" xfId="34405"/>
    <cellStyle name="40% - Accent4 3 2 3 5" xfId="34406"/>
    <cellStyle name="40% - Accent4 3 2 3 5 2" xfId="34407"/>
    <cellStyle name="40% - Accent4 3 2 3 6" xfId="34408"/>
    <cellStyle name="40% - Accent4 3 2 3 7" xfId="34385"/>
    <cellStyle name="40% - Accent4 3 2 4" xfId="34409"/>
    <cellStyle name="40% - Accent4 3 2 4 2" xfId="34410"/>
    <cellStyle name="40% - Accent4 3 2 4 2 2" xfId="34411"/>
    <cellStyle name="40% - Accent4 3 2 4 2 2 2" xfId="34412"/>
    <cellStyle name="40% - Accent4 3 2 4 2 3" xfId="34413"/>
    <cellStyle name="40% - Accent4 3 2 4 3" xfId="34414"/>
    <cellStyle name="40% - Accent4 3 2 4 3 2" xfId="34415"/>
    <cellStyle name="40% - Accent4 3 2 4 3 2 2" xfId="34416"/>
    <cellStyle name="40% - Accent4 3 2 4 3 3" xfId="34417"/>
    <cellStyle name="40% - Accent4 3 2 4 4" xfId="34418"/>
    <cellStyle name="40% - Accent4 3 2 4 4 2" xfId="34419"/>
    <cellStyle name="40% - Accent4 3 2 4 5" xfId="34420"/>
    <cellStyle name="40% - Accent4 3 2 5" xfId="34421"/>
    <cellStyle name="40% - Accent4 3 2 5 2" xfId="34422"/>
    <cellStyle name="40% - Accent4 3 2 5 2 2" xfId="34423"/>
    <cellStyle name="40% - Accent4 3 2 5 3" xfId="34424"/>
    <cellStyle name="40% - Accent4 3 2 6" xfId="34425"/>
    <cellStyle name="40% - Accent4 3 2 6 2" xfId="34426"/>
    <cellStyle name="40% - Accent4 3 2 6 2 2" xfId="34427"/>
    <cellStyle name="40% - Accent4 3 2 6 3" xfId="34428"/>
    <cellStyle name="40% - Accent4 3 2 7" xfId="34429"/>
    <cellStyle name="40% - Accent4 3 2 7 2" xfId="34430"/>
    <cellStyle name="40% - Accent4 3 2 7 2 2" xfId="34431"/>
    <cellStyle name="40% - Accent4 3 2 7 3" xfId="34432"/>
    <cellStyle name="40% - Accent4 3 2 8" xfId="34433"/>
    <cellStyle name="40% - Accent4 3 2 8 2" xfId="34434"/>
    <cellStyle name="40% - Accent4 3 2 9" xfId="34435"/>
    <cellStyle name="40% - Accent4 3 3" xfId="166"/>
    <cellStyle name="40% - Accent4 3 3 2" xfId="342"/>
    <cellStyle name="40% - Accent4 3 3 2 2" xfId="34438"/>
    <cellStyle name="40% - Accent4 3 3 2 2 2" xfId="34439"/>
    <cellStyle name="40% - Accent4 3 3 2 2 2 2" xfId="34440"/>
    <cellStyle name="40% - Accent4 3 3 2 2 2 2 2" xfId="34441"/>
    <cellStyle name="40% - Accent4 3 3 2 2 2 3" xfId="34442"/>
    <cellStyle name="40% - Accent4 3 3 2 2 3" xfId="34443"/>
    <cellStyle name="40% - Accent4 3 3 2 2 3 2" xfId="34444"/>
    <cellStyle name="40% - Accent4 3 3 2 2 3 2 2" xfId="34445"/>
    <cellStyle name="40% - Accent4 3 3 2 2 3 3" xfId="34446"/>
    <cellStyle name="40% - Accent4 3 3 2 2 4" xfId="34447"/>
    <cellStyle name="40% - Accent4 3 3 2 2 4 2" xfId="34448"/>
    <cellStyle name="40% - Accent4 3 3 2 2 5" xfId="34449"/>
    <cellStyle name="40% - Accent4 3 3 2 3" xfId="34450"/>
    <cellStyle name="40% - Accent4 3 3 2 3 2" xfId="34451"/>
    <cellStyle name="40% - Accent4 3 3 2 3 2 2" xfId="34452"/>
    <cellStyle name="40% - Accent4 3 3 2 3 3" xfId="34453"/>
    <cellStyle name="40% - Accent4 3 3 2 4" xfId="34454"/>
    <cellStyle name="40% - Accent4 3 3 2 4 2" xfId="34455"/>
    <cellStyle name="40% - Accent4 3 3 2 4 2 2" xfId="34456"/>
    <cellStyle name="40% - Accent4 3 3 2 4 3" xfId="34457"/>
    <cellStyle name="40% - Accent4 3 3 2 5" xfId="34458"/>
    <cellStyle name="40% - Accent4 3 3 2 5 2" xfId="34459"/>
    <cellStyle name="40% - Accent4 3 3 2 6" xfId="34460"/>
    <cellStyle name="40% - Accent4 3 3 2 7" xfId="34437"/>
    <cellStyle name="40% - Accent4 3 3 3" xfId="34461"/>
    <cellStyle name="40% - Accent4 3 3 3 2" xfId="34462"/>
    <cellStyle name="40% - Accent4 3 3 3 2 2" xfId="34463"/>
    <cellStyle name="40% - Accent4 3 3 3 2 2 2" xfId="34464"/>
    <cellStyle name="40% - Accent4 3 3 3 2 3" xfId="34465"/>
    <cellStyle name="40% - Accent4 3 3 3 3" xfId="34466"/>
    <cellStyle name="40% - Accent4 3 3 3 3 2" xfId="34467"/>
    <cellStyle name="40% - Accent4 3 3 3 3 2 2" xfId="34468"/>
    <cellStyle name="40% - Accent4 3 3 3 3 3" xfId="34469"/>
    <cellStyle name="40% - Accent4 3 3 3 4" xfId="34470"/>
    <cellStyle name="40% - Accent4 3 3 3 4 2" xfId="34471"/>
    <cellStyle name="40% - Accent4 3 3 3 5" xfId="34472"/>
    <cellStyle name="40% - Accent4 3 3 4" xfId="34473"/>
    <cellStyle name="40% - Accent4 3 3 4 2" xfId="34474"/>
    <cellStyle name="40% - Accent4 3 3 4 2 2" xfId="34475"/>
    <cellStyle name="40% - Accent4 3 3 4 3" xfId="34476"/>
    <cellStyle name="40% - Accent4 3 3 5" xfId="34477"/>
    <cellStyle name="40% - Accent4 3 3 5 2" xfId="34478"/>
    <cellStyle name="40% - Accent4 3 3 5 2 2" xfId="34479"/>
    <cellStyle name="40% - Accent4 3 3 5 3" xfId="34480"/>
    <cellStyle name="40% - Accent4 3 3 6" xfId="34481"/>
    <cellStyle name="40% - Accent4 3 3 6 2" xfId="34482"/>
    <cellStyle name="40% - Accent4 3 3 6 2 2" xfId="34483"/>
    <cellStyle name="40% - Accent4 3 3 6 3" xfId="34484"/>
    <cellStyle name="40% - Accent4 3 3 7" xfId="34485"/>
    <cellStyle name="40% - Accent4 3 3 7 2" xfId="34486"/>
    <cellStyle name="40% - Accent4 3 3 8" xfId="34487"/>
    <cellStyle name="40% - Accent4 3 3 9" xfId="34436"/>
    <cellStyle name="40% - Accent4 3 4" xfId="254"/>
    <cellStyle name="40% - Accent4 3 4 2" xfId="34489"/>
    <cellStyle name="40% - Accent4 3 4 2 2" xfId="34490"/>
    <cellStyle name="40% - Accent4 3 4 2 2 2" xfId="34491"/>
    <cellStyle name="40% - Accent4 3 4 2 2 2 2" xfId="34492"/>
    <cellStyle name="40% - Accent4 3 4 2 2 3" xfId="34493"/>
    <cellStyle name="40% - Accent4 3 4 2 3" xfId="34494"/>
    <cellStyle name="40% - Accent4 3 4 2 3 2" xfId="34495"/>
    <cellStyle name="40% - Accent4 3 4 2 3 2 2" xfId="34496"/>
    <cellStyle name="40% - Accent4 3 4 2 3 3" xfId="34497"/>
    <cellStyle name="40% - Accent4 3 4 2 4" xfId="34498"/>
    <cellStyle name="40% - Accent4 3 4 2 4 2" xfId="34499"/>
    <cellStyle name="40% - Accent4 3 4 2 5" xfId="34500"/>
    <cellStyle name="40% - Accent4 3 4 3" xfId="34501"/>
    <cellStyle name="40% - Accent4 3 4 3 2" xfId="34502"/>
    <cellStyle name="40% - Accent4 3 4 3 2 2" xfId="34503"/>
    <cellStyle name="40% - Accent4 3 4 3 3" xfId="34504"/>
    <cellStyle name="40% - Accent4 3 4 4" xfId="34505"/>
    <cellStyle name="40% - Accent4 3 4 4 2" xfId="34506"/>
    <cellStyle name="40% - Accent4 3 4 4 2 2" xfId="34507"/>
    <cellStyle name="40% - Accent4 3 4 4 3" xfId="34508"/>
    <cellStyle name="40% - Accent4 3 4 5" xfId="34509"/>
    <cellStyle name="40% - Accent4 3 4 5 2" xfId="34510"/>
    <cellStyle name="40% - Accent4 3 4 6" xfId="34511"/>
    <cellStyle name="40% - Accent4 3 4 7" xfId="34488"/>
    <cellStyle name="40% - Accent4 3 5" xfId="34512"/>
    <cellStyle name="40% - Accent4 3 5 2" xfId="34513"/>
    <cellStyle name="40% - Accent4 3 5 2 2" xfId="34514"/>
    <cellStyle name="40% - Accent4 3 5 2 2 2" xfId="34515"/>
    <cellStyle name="40% - Accent4 3 5 2 3" xfId="34516"/>
    <cellStyle name="40% - Accent4 3 5 3" xfId="34517"/>
    <cellStyle name="40% - Accent4 3 5 3 2" xfId="34518"/>
    <cellStyle name="40% - Accent4 3 5 3 2 2" xfId="34519"/>
    <cellStyle name="40% - Accent4 3 5 3 3" xfId="34520"/>
    <cellStyle name="40% - Accent4 3 5 4" xfId="34521"/>
    <cellStyle name="40% - Accent4 3 5 4 2" xfId="34522"/>
    <cellStyle name="40% - Accent4 3 5 5" xfId="34523"/>
    <cellStyle name="40% - Accent4 3 6" xfId="34524"/>
    <cellStyle name="40% - Accent4 3 6 2" xfId="34525"/>
    <cellStyle name="40% - Accent4 3 6 2 2" xfId="34526"/>
    <cellStyle name="40% - Accent4 3 6 3" xfId="34527"/>
    <cellStyle name="40% - Accent4 3 7" xfId="34528"/>
    <cellStyle name="40% - Accent4 3 7 2" xfId="34529"/>
    <cellStyle name="40% - Accent4 3 7 2 2" xfId="34530"/>
    <cellStyle name="40% - Accent4 3 7 3" xfId="34531"/>
    <cellStyle name="40% - Accent4 3 8" xfId="34532"/>
    <cellStyle name="40% - Accent4 3 8 2" xfId="34533"/>
    <cellStyle name="40% - Accent4 3 8 2 2" xfId="34534"/>
    <cellStyle name="40% - Accent4 3 8 3" xfId="34535"/>
    <cellStyle name="40% - Accent4 3 9" xfId="34536"/>
    <cellStyle name="40% - Accent4 3 9 2" xfId="34537"/>
    <cellStyle name="40% - Accent4 30" xfId="34538"/>
    <cellStyle name="40% - Accent4 30 2" xfId="34539"/>
    <cellStyle name="40% - Accent4 30 2 2" xfId="34540"/>
    <cellStyle name="40% - Accent4 30 3" xfId="34541"/>
    <cellStyle name="40% - Accent4 30 3 2" xfId="34542"/>
    <cellStyle name="40% - Accent4 30 4" xfId="34543"/>
    <cellStyle name="40% - Accent4 30 5" xfId="34544"/>
    <cellStyle name="40% - Accent4 31" xfId="34545"/>
    <cellStyle name="40% - Accent4 31 2" xfId="34546"/>
    <cellStyle name="40% - Accent4 31 2 2" xfId="34547"/>
    <cellStyle name="40% - Accent4 31 3" xfId="34548"/>
    <cellStyle name="40% - Accent4 31 3 2" xfId="34549"/>
    <cellStyle name="40% - Accent4 31 4" xfId="34550"/>
    <cellStyle name="40% - Accent4 31 5" xfId="34551"/>
    <cellStyle name="40% - Accent4 32" xfId="34552"/>
    <cellStyle name="40% - Accent4 32 2" xfId="34553"/>
    <cellStyle name="40% - Accent4 32 2 2" xfId="34554"/>
    <cellStyle name="40% - Accent4 32 3" xfId="34555"/>
    <cellStyle name="40% - Accent4 32 3 2" xfId="34556"/>
    <cellStyle name="40% - Accent4 32 4" xfId="34557"/>
    <cellStyle name="40% - Accent4 32 5" xfId="34558"/>
    <cellStyle name="40% - Accent4 33" xfId="34559"/>
    <cellStyle name="40% - Accent4 33 2" xfId="34560"/>
    <cellStyle name="40% - Accent4 33 2 2" xfId="34561"/>
    <cellStyle name="40% - Accent4 33 3" xfId="34562"/>
    <cellStyle name="40% - Accent4 33 3 2" xfId="34563"/>
    <cellStyle name="40% - Accent4 33 4" xfId="34564"/>
    <cellStyle name="40% - Accent4 33 5" xfId="34565"/>
    <cellStyle name="40% - Accent4 34" xfId="34566"/>
    <cellStyle name="40% - Accent4 34 2" xfId="34567"/>
    <cellStyle name="40% - Accent4 34 2 2" xfId="34568"/>
    <cellStyle name="40% - Accent4 34 3" xfId="34569"/>
    <cellStyle name="40% - Accent4 34 3 2" xfId="34570"/>
    <cellStyle name="40% - Accent4 34 4" xfId="34571"/>
    <cellStyle name="40% - Accent4 34 5" xfId="34572"/>
    <cellStyle name="40% - Accent4 35" xfId="34573"/>
    <cellStyle name="40% - Accent4 35 2" xfId="34574"/>
    <cellStyle name="40% - Accent4 35 2 2" xfId="34575"/>
    <cellStyle name="40% - Accent4 35 3" xfId="34576"/>
    <cellStyle name="40% - Accent4 35 3 2" xfId="34577"/>
    <cellStyle name="40% - Accent4 35 4" xfId="34578"/>
    <cellStyle name="40% - Accent4 35 5" xfId="34579"/>
    <cellStyle name="40% - Accent4 36" xfId="34580"/>
    <cellStyle name="40% - Accent4 36 2" xfId="34581"/>
    <cellStyle name="40% - Accent4 36 2 2" xfId="34582"/>
    <cellStyle name="40% - Accent4 36 3" xfId="34583"/>
    <cellStyle name="40% - Accent4 36 3 2" xfId="34584"/>
    <cellStyle name="40% - Accent4 36 4" xfId="34585"/>
    <cellStyle name="40% - Accent4 36 5" xfId="34586"/>
    <cellStyle name="40% - Accent4 37" xfId="34587"/>
    <cellStyle name="40% - Accent4 37 2" xfId="34588"/>
    <cellStyle name="40% - Accent4 37 2 2" xfId="34589"/>
    <cellStyle name="40% - Accent4 37 3" xfId="34590"/>
    <cellStyle name="40% - Accent4 37 3 2" xfId="34591"/>
    <cellStyle name="40% - Accent4 37 4" xfId="34592"/>
    <cellStyle name="40% - Accent4 37 5" xfId="34593"/>
    <cellStyle name="40% - Accent4 38" xfId="34594"/>
    <cellStyle name="40% - Accent4 38 2" xfId="34595"/>
    <cellStyle name="40% - Accent4 38 2 2" xfId="34596"/>
    <cellStyle name="40% - Accent4 38 3" xfId="34597"/>
    <cellStyle name="40% - Accent4 38 3 2" xfId="34598"/>
    <cellStyle name="40% - Accent4 38 4" xfId="34599"/>
    <cellStyle name="40% - Accent4 38 5" xfId="34600"/>
    <cellStyle name="40% - Accent4 39" xfId="34601"/>
    <cellStyle name="40% - Accent4 39 2" xfId="34602"/>
    <cellStyle name="40% - Accent4 39 2 2" xfId="34603"/>
    <cellStyle name="40% - Accent4 39 3" xfId="34604"/>
    <cellStyle name="40% - Accent4 39 3 2" xfId="34605"/>
    <cellStyle name="40% - Accent4 39 4" xfId="34606"/>
    <cellStyle name="40% - Accent4 39 5" xfId="34607"/>
    <cellStyle name="40% - Accent4 4" xfId="89"/>
    <cellStyle name="40% - Accent4 4 10" xfId="34609"/>
    <cellStyle name="40% - Accent4 4 10 2" xfId="34610"/>
    <cellStyle name="40% - Accent4 4 11" xfId="34611"/>
    <cellStyle name="40% - Accent4 4 12" xfId="34608"/>
    <cellStyle name="40% - Accent4 4 2" xfId="178"/>
    <cellStyle name="40% - Accent4 4 2 10" xfId="34612"/>
    <cellStyle name="40% - Accent4 4 2 2" xfId="354"/>
    <cellStyle name="40% - Accent4 4 2 2 2" xfId="34614"/>
    <cellStyle name="40% - Accent4 4 2 2 2 2" xfId="34615"/>
    <cellStyle name="40% - Accent4 4 2 2 2 2 2" xfId="34616"/>
    <cellStyle name="40% - Accent4 4 2 2 2 2 2 2" xfId="34617"/>
    <cellStyle name="40% - Accent4 4 2 2 2 2 2 2 2" xfId="34618"/>
    <cellStyle name="40% - Accent4 4 2 2 2 2 2 3" xfId="34619"/>
    <cellStyle name="40% - Accent4 4 2 2 2 2 3" xfId="34620"/>
    <cellStyle name="40% - Accent4 4 2 2 2 2 3 2" xfId="34621"/>
    <cellStyle name="40% - Accent4 4 2 2 2 2 3 2 2" xfId="34622"/>
    <cellStyle name="40% - Accent4 4 2 2 2 2 3 3" xfId="34623"/>
    <cellStyle name="40% - Accent4 4 2 2 2 2 4" xfId="34624"/>
    <cellStyle name="40% - Accent4 4 2 2 2 2 4 2" xfId="34625"/>
    <cellStyle name="40% - Accent4 4 2 2 2 2 5" xfId="34626"/>
    <cellStyle name="40% - Accent4 4 2 2 2 3" xfId="34627"/>
    <cellStyle name="40% - Accent4 4 2 2 2 3 2" xfId="34628"/>
    <cellStyle name="40% - Accent4 4 2 2 2 3 2 2" xfId="34629"/>
    <cellStyle name="40% - Accent4 4 2 2 2 3 3" xfId="34630"/>
    <cellStyle name="40% - Accent4 4 2 2 2 4" xfId="34631"/>
    <cellStyle name="40% - Accent4 4 2 2 2 4 2" xfId="34632"/>
    <cellStyle name="40% - Accent4 4 2 2 2 4 2 2" xfId="34633"/>
    <cellStyle name="40% - Accent4 4 2 2 2 4 3" xfId="34634"/>
    <cellStyle name="40% - Accent4 4 2 2 2 5" xfId="34635"/>
    <cellStyle name="40% - Accent4 4 2 2 2 5 2" xfId="34636"/>
    <cellStyle name="40% - Accent4 4 2 2 2 6" xfId="34637"/>
    <cellStyle name="40% - Accent4 4 2 2 3" xfId="34638"/>
    <cellStyle name="40% - Accent4 4 2 2 3 2" xfId="34639"/>
    <cellStyle name="40% - Accent4 4 2 2 3 2 2" xfId="34640"/>
    <cellStyle name="40% - Accent4 4 2 2 3 2 2 2" xfId="34641"/>
    <cellStyle name="40% - Accent4 4 2 2 3 2 3" xfId="34642"/>
    <cellStyle name="40% - Accent4 4 2 2 3 3" xfId="34643"/>
    <cellStyle name="40% - Accent4 4 2 2 3 3 2" xfId="34644"/>
    <cellStyle name="40% - Accent4 4 2 2 3 3 2 2" xfId="34645"/>
    <cellStyle name="40% - Accent4 4 2 2 3 3 3" xfId="34646"/>
    <cellStyle name="40% - Accent4 4 2 2 3 4" xfId="34647"/>
    <cellStyle name="40% - Accent4 4 2 2 3 4 2" xfId="34648"/>
    <cellStyle name="40% - Accent4 4 2 2 3 5" xfId="34649"/>
    <cellStyle name="40% - Accent4 4 2 2 4" xfId="34650"/>
    <cellStyle name="40% - Accent4 4 2 2 4 2" xfId="34651"/>
    <cellStyle name="40% - Accent4 4 2 2 4 2 2" xfId="34652"/>
    <cellStyle name="40% - Accent4 4 2 2 4 3" xfId="34653"/>
    <cellStyle name="40% - Accent4 4 2 2 5" xfId="34654"/>
    <cellStyle name="40% - Accent4 4 2 2 5 2" xfId="34655"/>
    <cellStyle name="40% - Accent4 4 2 2 5 2 2" xfId="34656"/>
    <cellStyle name="40% - Accent4 4 2 2 5 3" xfId="34657"/>
    <cellStyle name="40% - Accent4 4 2 2 6" xfId="34658"/>
    <cellStyle name="40% - Accent4 4 2 2 6 2" xfId="34659"/>
    <cellStyle name="40% - Accent4 4 2 2 6 2 2" xfId="34660"/>
    <cellStyle name="40% - Accent4 4 2 2 6 3" xfId="34661"/>
    <cellStyle name="40% - Accent4 4 2 2 7" xfId="34662"/>
    <cellStyle name="40% - Accent4 4 2 2 7 2" xfId="34663"/>
    <cellStyle name="40% - Accent4 4 2 2 8" xfId="34664"/>
    <cellStyle name="40% - Accent4 4 2 2 9" xfId="34613"/>
    <cellStyle name="40% - Accent4 4 2 3" xfId="34665"/>
    <cellStyle name="40% - Accent4 4 2 3 2" xfId="34666"/>
    <cellStyle name="40% - Accent4 4 2 3 2 2" xfId="34667"/>
    <cellStyle name="40% - Accent4 4 2 3 2 2 2" xfId="34668"/>
    <cellStyle name="40% - Accent4 4 2 3 2 2 2 2" xfId="34669"/>
    <cellStyle name="40% - Accent4 4 2 3 2 2 3" xfId="34670"/>
    <cellStyle name="40% - Accent4 4 2 3 2 3" xfId="34671"/>
    <cellStyle name="40% - Accent4 4 2 3 2 3 2" xfId="34672"/>
    <cellStyle name="40% - Accent4 4 2 3 2 3 2 2" xfId="34673"/>
    <cellStyle name="40% - Accent4 4 2 3 2 3 3" xfId="34674"/>
    <cellStyle name="40% - Accent4 4 2 3 2 4" xfId="34675"/>
    <cellStyle name="40% - Accent4 4 2 3 2 4 2" xfId="34676"/>
    <cellStyle name="40% - Accent4 4 2 3 2 5" xfId="34677"/>
    <cellStyle name="40% - Accent4 4 2 3 3" xfId="34678"/>
    <cellStyle name="40% - Accent4 4 2 3 3 2" xfId="34679"/>
    <cellStyle name="40% - Accent4 4 2 3 3 2 2" xfId="34680"/>
    <cellStyle name="40% - Accent4 4 2 3 3 3" xfId="34681"/>
    <cellStyle name="40% - Accent4 4 2 3 4" xfId="34682"/>
    <cellStyle name="40% - Accent4 4 2 3 4 2" xfId="34683"/>
    <cellStyle name="40% - Accent4 4 2 3 4 2 2" xfId="34684"/>
    <cellStyle name="40% - Accent4 4 2 3 4 3" xfId="34685"/>
    <cellStyle name="40% - Accent4 4 2 3 5" xfId="34686"/>
    <cellStyle name="40% - Accent4 4 2 3 5 2" xfId="34687"/>
    <cellStyle name="40% - Accent4 4 2 3 6" xfId="34688"/>
    <cellStyle name="40% - Accent4 4 2 4" xfId="34689"/>
    <cellStyle name="40% - Accent4 4 2 4 2" xfId="34690"/>
    <cellStyle name="40% - Accent4 4 2 4 2 2" xfId="34691"/>
    <cellStyle name="40% - Accent4 4 2 4 2 2 2" xfId="34692"/>
    <cellStyle name="40% - Accent4 4 2 4 2 3" xfId="34693"/>
    <cellStyle name="40% - Accent4 4 2 4 3" xfId="34694"/>
    <cellStyle name="40% - Accent4 4 2 4 3 2" xfId="34695"/>
    <cellStyle name="40% - Accent4 4 2 4 3 2 2" xfId="34696"/>
    <cellStyle name="40% - Accent4 4 2 4 3 3" xfId="34697"/>
    <cellStyle name="40% - Accent4 4 2 4 4" xfId="34698"/>
    <cellStyle name="40% - Accent4 4 2 4 4 2" xfId="34699"/>
    <cellStyle name="40% - Accent4 4 2 4 5" xfId="34700"/>
    <cellStyle name="40% - Accent4 4 2 5" xfId="34701"/>
    <cellStyle name="40% - Accent4 4 2 5 2" xfId="34702"/>
    <cellStyle name="40% - Accent4 4 2 5 2 2" xfId="34703"/>
    <cellStyle name="40% - Accent4 4 2 5 3" xfId="34704"/>
    <cellStyle name="40% - Accent4 4 2 6" xfId="34705"/>
    <cellStyle name="40% - Accent4 4 2 6 2" xfId="34706"/>
    <cellStyle name="40% - Accent4 4 2 6 2 2" xfId="34707"/>
    <cellStyle name="40% - Accent4 4 2 6 3" xfId="34708"/>
    <cellStyle name="40% - Accent4 4 2 7" xfId="34709"/>
    <cellStyle name="40% - Accent4 4 2 7 2" xfId="34710"/>
    <cellStyle name="40% - Accent4 4 2 7 2 2" xfId="34711"/>
    <cellStyle name="40% - Accent4 4 2 7 3" xfId="34712"/>
    <cellStyle name="40% - Accent4 4 2 8" xfId="34713"/>
    <cellStyle name="40% - Accent4 4 2 8 2" xfId="34714"/>
    <cellStyle name="40% - Accent4 4 2 9" xfId="34715"/>
    <cellStyle name="40% - Accent4 4 3" xfId="266"/>
    <cellStyle name="40% - Accent4 4 3 2" xfId="34717"/>
    <cellStyle name="40% - Accent4 4 3 2 2" xfId="34718"/>
    <cellStyle name="40% - Accent4 4 3 2 2 2" xfId="34719"/>
    <cellStyle name="40% - Accent4 4 3 2 2 2 2" xfId="34720"/>
    <cellStyle name="40% - Accent4 4 3 2 2 2 2 2" xfId="34721"/>
    <cellStyle name="40% - Accent4 4 3 2 2 2 3" xfId="34722"/>
    <cellStyle name="40% - Accent4 4 3 2 2 3" xfId="34723"/>
    <cellStyle name="40% - Accent4 4 3 2 2 3 2" xfId="34724"/>
    <cellStyle name="40% - Accent4 4 3 2 2 3 2 2" xfId="34725"/>
    <cellStyle name="40% - Accent4 4 3 2 2 3 3" xfId="34726"/>
    <cellStyle name="40% - Accent4 4 3 2 2 4" xfId="34727"/>
    <cellStyle name="40% - Accent4 4 3 2 2 4 2" xfId="34728"/>
    <cellStyle name="40% - Accent4 4 3 2 2 5" xfId="34729"/>
    <cellStyle name="40% - Accent4 4 3 2 3" xfId="34730"/>
    <cellStyle name="40% - Accent4 4 3 2 3 2" xfId="34731"/>
    <cellStyle name="40% - Accent4 4 3 2 3 2 2" xfId="34732"/>
    <cellStyle name="40% - Accent4 4 3 2 3 3" xfId="34733"/>
    <cellStyle name="40% - Accent4 4 3 2 4" xfId="34734"/>
    <cellStyle name="40% - Accent4 4 3 2 4 2" xfId="34735"/>
    <cellStyle name="40% - Accent4 4 3 2 4 2 2" xfId="34736"/>
    <cellStyle name="40% - Accent4 4 3 2 4 3" xfId="34737"/>
    <cellStyle name="40% - Accent4 4 3 2 5" xfId="34738"/>
    <cellStyle name="40% - Accent4 4 3 2 5 2" xfId="34739"/>
    <cellStyle name="40% - Accent4 4 3 2 6" xfId="34740"/>
    <cellStyle name="40% - Accent4 4 3 3" xfId="34741"/>
    <cellStyle name="40% - Accent4 4 3 3 2" xfId="34742"/>
    <cellStyle name="40% - Accent4 4 3 3 2 2" xfId="34743"/>
    <cellStyle name="40% - Accent4 4 3 3 2 2 2" xfId="34744"/>
    <cellStyle name="40% - Accent4 4 3 3 2 3" xfId="34745"/>
    <cellStyle name="40% - Accent4 4 3 3 3" xfId="34746"/>
    <cellStyle name="40% - Accent4 4 3 3 3 2" xfId="34747"/>
    <cellStyle name="40% - Accent4 4 3 3 3 2 2" xfId="34748"/>
    <cellStyle name="40% - Accent4 4 3 3 3 3" xfId="34749"/>
    <cellStyle name="40% - Accent4 4 3 3 4" xfId="34750"/>
    <cellStyle name="40% - Accent4 4 3 3 4 2" xfId="34751"/>
    <cellStyle name="40% - Accent4 4 3 3 5" xfId="34752"/>
    <cellStyle name="40% - Accent4 4 3 4" xfId="34753"/>
    <cellStyle name="40% - Accent4 4 3 4 2" xfId="34754"/>
    <cellStyle name="40% - Accent4 4 3 4 2 2" xfId="34755"/>
    <cellStyle name="40% - Accent4 4 3 4 3" xfId="34756"/>
    <cellStyle name="40% - Accent4 4 3 5" xfId="34757"/>
    <cellStyle name="40% - Accent4 4 3 5 2" xfId="34758"/>
    <cellStyle name="40% - Accent4 4 3 5 2 2" xfId="34759"/>
    <cellStyle name="40% - Accent4 4 3 5 3" xfId="34760"/>
    <cellStyle name="40% - Accent4 4 3 6" xfId="34761"/>
    <cellStyle name="40% - Accent4 4 3 6 2" xfId="34762"/>
    <cellStyle name="40% - Accent4 4 3 6 2 2" xfId="34763"/>
    <cellStyle name="40% - Accent4 4 3 6 3" xfId="34764"/>
    <cellStyle name="40% - Accent4 4 3 7" xfId="34765"/>
    <cellStyle name="40% - Accent4 4 3 7 2" xfId="34766"/>
    <cellStyle name="40% - Accent4 4 3 8" xfId="34767"/>
    <cellStyle name="40% - Accent4 4 3 9" xfId="34716"/>
    <cellStyle name="40% - Accent4 4 4" xfId="34768"/>
    <cellStyle name="40% - Accent4 4 4 2" xfId="34769"/>
    <cellStyle name="40% - Accent4 4 4 2 2" xfId="34770"/>
    <cellStyle name="40% - Accent4 4 4 2 2 2" xfId="34771"/>
    <cellStyle name="40% - Accent4 4 4 2 2 2 2" xfId="34772"/>
    <cellStyle name="40% - Accent4 4 4 2 2 3" xfId="34773"/>
    <cellStyle name="40% - Accent4 4 4 2 3" xfId="34774"/>
    <cellStyle name="40% - Accent4 4 4 2 3 2" xfId="34775"/>
    <cellStyle name="40% - Accent4 4 4 2 3 2 2" xfId="34776"/>
    <cellStyle name="40% - Accent4 4 4 2 3 3" xfId="34777"/>
    <cellStyle name="40% - Accent4 4 4 2 4" xfId="34778"/>
    <cellStyle name="40% - Accent4 4 4 2 4 2" xfId="34779"/>
    <cellStyle name="40% - Accent4 4 4 2 5" xfId="34780"/>
    <cellStyle name="40% - Accent4 4 4 3" xfId="34781"/>
    <cellStyle name="40% - Accent4 4 4 3 2" xfId="34782"/>
    <cellStyle name="40% - Accent4 4 4 3 2 2" xfId="34783"/>
    <cellStyle name="40% - Accent4 4 4 3 3" xfId="34784"/>
    <cellStyle name="40% - Accent4 4 4 4" xfId="34785"/>
    <cellStyle name="40% - Accent4 4 4 4 2" xfId="34786"/>
    <cellStyle name="40% - Accent4 4 4 4 2 2" xfId="34787"/>
    <cellStyle name="40% - Accent4 4 4 4 3" xfId="34788"/>
    <cellStyle name="40% - Accent4 4 4 5" xfId="34789"/>
    <cellStyle name="40% - Accent4 4 4 5 2" xfId="34790"/>
    <cellStyle name="40% - Accent4 4 4 6" xfId="34791"/>
    <cellStyle name="40% - Accent4 4 5" xfId="34792"/>
    <cellStyle name="40% - Accent4 4 5 2" xfId="34793"/>
    <cellStyle name="40% - Accent4 4 5 2 2" xfId="34794"/>
    <cellStyle name="40% - Accent4 4 5 2 2 2" xfId="34795"/>
    <cellStyle name="40% - Accent4 4 5 2 3" xfId="34796"/>
    <cellStyle name="40% - Accent4 4 5 3" xfId="34797"/>
    <cellStyle name="40% - Accent4 4 5 3 2" xfId="34798"/>
    <cellStyle name="40% - Accent4 4 5 3 2 2" xfId="34799"/>
    <cellStyle name="40% - Accent4 4 5 3 3" xfId="34800"/>
    <cellStyle name="40% - Accent4 4 5 4" xfId="34801"/>
    <cellStyle name="40% - Accent4 4 5 4 2" xfId="34802"/>
    <cellStyle name="40% - Accent4 4 5 5" xfId="34803"/>
    <cellStyle name="40% - Accent4 4 6" xfId="34804"/>
    <cellStyle name="40% - Accent4 4 6 2" xfId="34805"/>
    <cellStyle name="40% - Accent4 4 6 2 2" xfId="34806"/>
    <cellStyle name="40% - Accent4 4 6 3" xfId="34807"/>
    <cellStyle name="40% - Accent4 4 7" xfId="34808"/>
    <cellStyle name="40% - Accent4 4 7 2" xfId="34809"/>
    <cellStyle name="40% - Accent4 4 7 2 2" xfId="34810"/>
    <cellStyle name="40% - Accent4 4 7 3" xfId="34811"/>
    <cellStyle name="40% - Accent4 4 8" xfId="34812"/>
    <cellStyle name="40% - Accent4 4 8 2" xfId="34813"/>
    <cellStyle name="40% - Accent4 4 8 2 2" xfId="34814"/>
    <cellStyle name="40% - Accent4 4 8 3" xfId="34815"/>
    <cellStyle name="40% - Accent4 4 9" xfId="34816"/>
    <cellStyle name="40% - Accent4 4 9 2" xfId="34817"/>
    <cellStyle name="40% - Accent4 40" xfId="34818"/>
    <cellStyle name="40% - Accent4 40 2" xfId="34819"/>
    <cellStyle name="40% - Accent4 40 2 2" xfId="34820"/>
    <cellStyle name="40% - Accent4 40 3" xfId="34821"/>
    <cellStyle name="40% - Accent4 40 3 2" xfId="34822"/>
    <cellStyle name="40% - Accent4 40 4" xfId="34823"/>
    <cellStyle name="40% - Accent4 40 5" xfId="34824"/>
    <cellStyle name="40% - Accent4 41" xfId="34825"/>
    <cellStyle name="40% - Accent4 41 2" xfId="34826"/>
    <cellStyle name="40% - Accent4 41 2 2" xfId="34827"/>
    <cellStyle name="40% - Accent4 41 3" xfId="34828"/>
    <cellStyle name="40% - Accent4 41 3 2" xfId="34829"/>
    <cellStyle name="40% - Accent4 41 4" xfId="34830"/>
    <cellStyle name="40% - Accent4 41 5" xfId="34831"/>
    <cellStyle name="40% - Accent4 42" xfId="34832"/>
    <cellStyle name="40% - Accent4 42 2" xfId="34833"/>
    <cellStyle name="40% - Accent4 42 2 2" xfId="34834"/>
    <cellStyle name="40% - Accent4 42 3" xfId="34835"/>
    <cellStyle name="40% - Accent4 42 3 2" xfId="34836"/>
    <cellStyle name="40% - Accent4 42 4" xfId="34837"/>
    <cellStyle name="40% - Accent4 42 5" xfId="34838"/>
    <cellStyle name="40% - Accent4 43" xfId="34839"/>
    <cellStyle name="40% - Accent4 43 2" xfId="34840"/>
    <cellStyle name="40% - Accent4 43 2 2" xfId="34841"/>
    <cellStyle name="40% - Accent4 43 3" xfId="34842"/>
    <cellStyle name="40% - Accent4 43 3 2" xfId="34843"/>
    <cellStyle name="40% - Accent4 43 4" xfId="34844"/>
    <cellStyle name="40% - Accent4 44" xfId="34845"/>
    <cellStyle name="40% - Accent4 44 2" xfId="34846"/>
    <cellStyle name="40% - Accent4 44 2 2" xfId="34847"/>
    <cellStyle name="40% - Accent4 44 3" xfId="34848"/>
    <cellStyle name="40% - Accent4 44 3 2" xfId="34849"/>
    <cellStyle name="40% - Accent4 44 4" xfId="34850"/>
    <cellStyle name="40% - Accent4 45" xfId="34851"/>
    <cellStyle name="40% - Accent4 45 2" xfId="34852"/>
    <cellStyle name="40% - Accent4 45 2 2" xfId="34853"/>
    <cellStyle name="40% - Accent4 45 3" xfId="34854"/>
    <cellStyle name="40% - Accent4 45 3 2" xfId="34855"/>
    <cellStyle name="40% - Accent4 45 4" xfId="34856"/>
    <cellStyle name="40% - Accent4 46" xfId="34857"/>
    <cellStyle name="40% - Accent4 46 2" xfId="34858"/>
    <cellStyle name="40% - Accent4 46 2 2" xfId="34859"/>
    <cellStyle name="40% - Accent4 46 3" xfId="34860"/>
    <cellStyle name="40% - Accent4 46 3 2" xfId="34861"/>
    <cellStyle name="40% - Accent4 46 4" xfId="34862"/>
    <cellStyle name="40% - Accent4 47" xfId="34863"/>
    <cellStyle name="40% - Accent4 47 2" xfId="34864"/>
    <cellStyle name="40% - Accent4 47 2 2" xfId="34865"/>
    <cellStyle name="40% - Accent4 47 3" xfId="34866"/>
    <cellStyle name="40% - Accent4 47 3 2" xfId="34867"/>
    <cellStyle name="40% - Accent4 47 4" xfId="34868"/>
    <cellStyle name="40% - Accent4 48" xfId="34869"/>
    <cellStyle name="40% - Accent4 48 2" xfId="34870"/>
    <cellStyle name="40% - Accent4 48 2 2" xfId="34871"/>
    <cellStyle name="40% - Accent4 48 3" xfId="34872"/>
    <cellStyle name="40% - Accent4 48 3 2" xfId="34873"/>
    <cellStyle name="40% - Accent4 48 4" xfId="34874"/>
    <cellStyle name="40% - Accent4 49" xfId="34875"/>
    <cellStyle name="40% - Accent4 49 2" xfId="34876"/>
    <cellStyle name="40% - Accent4 49 2 2" xfId="34877"/>
    <cellStyle name="40% - Accent4 49 3" xfId="34878"/>
    <cellStyle name="40% - Accent4 49 3 2" xfId="34879"/>
    <cellStyle name="40% - Accent4 49 4" xfId="34880"/>
    <cellStyle name="40% - Accent4 5" xfId="134"/>
    <cellStyle name="40% - Accent4 5 10" xfId="34882"/>
    <cellStyle name="40% - Accent4 5 10 2" xfId="34883"/>
    <cellStyle name="40% - Accent4 5 11" xfId="34884"/>
    <cellStyle name="40% - Accent4 5 12" xfId="34881"/>
    <cellStyle name="40% - Accent4 5 2" xfId="310"/>
    <cellStyle name="40% - Accent4 5 2 10" xfId="34885"/>
    <cellStyle name="40% - Accent4 5 2 2" xfId="34886"/>
    <cellStyle name="40% - Accent4 5 2 2 2" xfId="34887"/>
    <cellStyle name="40% - Accent4 5 2 2 2 2" xfId="34888"/>
    <cellStyle name="40% - Accent4 5 2 2 2 2 2" xfId="34889"/>
    <cellStyle name="40% - Accent4 5 2 2 2 2 2 2" xfId="34890"/>
    <cellStyle name="40% - Accent4 5 2 2 2 2 2 2 2" xfId="34891"/>
    <cellStyle name="40% - Accent4 5 2 2 2 2 2 3" xfId="34892"/>
    <cellStyle name="40% - Accent4 5 2 2 2 2 3" xfId="34893"/>
    <cellStyle name="40% - Accent4 5 2 2 2 2 3 2" xfId="34894"/>
    <cellStyle name="40% - Accent4 5 2 2 2 2 3 2 2" xfId="34895"/>
    <cellStyle name="40% - Accent4 5 2 2 2 2 3 3" xfId="34896"/>
    <cellStyle name="40% - Accent4 5 2 2 2 2 4" xfId="34897"/>
    <cellStyle name="40% - Accent4 5 2 2 2 2 4 2" xfId="34898"/>
    <cellStyle name="40% - Accent4 5 2 2 2 2 5" xfId="34899"/>
    <cellStyle name="40% - Accent4 5 2 2 2 3" xfId="34900"/>
    <cellStyle name="40% - Accent4 5 2 2 2 3 2" xfId="34901"/>
    <cellStyle name="40% - Accent4 5 2 2 2 3 2 2" xfId="34902"/>
    <cellStyle name="40% - Accent4 5 2 2 2 3 3" xfId="34903"/>
    <cellStyle name="40% - Accent4 5 2 2 2 4" xfId="34904"/>
    <cellStyle name="40% - Accent4 5 2 2 2 4 2" xfId="34905"/>
    <cellStyle name="40% - Accent4 5 2 2 2 4 2 2" xfId="34906"/>
    <cellStyle name="40% - Accent4 5 2 2 2 4 3" xfId="34907"/>
    <cellStyle name="40% - Accent4 5 2 2 2 5" xfId="34908"/>
    <cellStyle name="40% - Accent4 5 2 2 2 5 2" xfId="34909"/>
    <cellStyle name="40% - Accent4 5 2 2 2 6" xfId="34910"/>
    <cellStyle name="40% - Accent4 5 2 2 3" xfId="34911"/>
    <cellStyle name="40% - Accent4 5 2 2 3 2" xfId="34912"/>
    <cellStyle name="40% - Accent4 5 2 2 3 2 2" xfId="34913"/>
    <cellStyle name="40% - Accent4 5 2 2 3 2 2 2" xfId="34914"/>
    <cellStyle name="40% - Accent4 5 2 2 3 2 3" xfId="34915"/>
    <cellStyle name="40% - Accent4 5 2 2 3 3" xfId="34916"/>
    <cellStyle name="40% - Accent4 5 2 2 3 3 2" xfId="34917"/>
    <cellStyle name="40% - Accent4 5 2 2 3 3 2 2" xfId="34918"/>
    <cellStyle name="40% - Accent4 5 2 2 3 3 3" xfId="34919"/>
    <cellStyle name="40% - Accent4 5 2 2 3 4" xfId="34920"/>
    <cellStyle name="40% - Accent4 5 2 2 3 4 2" xfId="34921"/>
    <cellStyle name="40% - Accent4 5 2 2 3 5" xfId="34922"/>
    <cellStyle name="40% - Accent4 5 2 2 4" xfId="34923"/>
    <cellStyle name="40% - Accent4 5 2 2 4 2" xfId="34924"/>
    <cellStyle name="40% - Accent4 5 2 2 4 2 2" xfId="34925"/>
    <cellStyle name="40% - Accent4 5 2 2 4 3" xfId="34926"/>
    <cellStyle name="40% - Accent4 5 2 2 5" xfId="34927"/>
    <cellStyle name="40% - Accent4 5 2 2 5 2" xfId="34928"/>
    <cellStyle name="40% - Accent4 5 2 2 5 2 2" xfId="34929"/>
    <cellStyle name="40% - Accent4 5 2 2 5 3" xfId="34930"/>
    <cellStyle name="40% - Accent4 5 2 2 6" xfId="34931"/>
    <cellStyle name="40% - Accent4 5 2 2 6 2" xfId="34932"/>
    <cellStyle name="40% - Accent4 5 2 2 6 2 2" xfId="34933"/>
    <cellStyle name="40% - Accent4 5 2 2 6 3" xfId="34934"/>
    <cellStyle name="40% - Accent4 5 2 2 7" xfId="34935"/>
    <cellStyle name="40% - Accent4 5 2 2 7 2" xfId="34936"/>
    <cellStyle name="40% - Accent4 5 2 2 8" xfId="34937"/>
    <cellStyle name="40% - Accent4 5 2 3" xfId="34938"/>
    <cellStyle name="40% - Accent4 5 2 3 2" xfId="34939"/>
    <cellStyle name="40% - Accent4 5 2 3 2 2" xfId="34940"/>
    <cellStyle name="40% - Accent4 5 2 3 2 2 2" xfId="34941"/>
    <cellStyle name="40% - Accent4 5 2 3 2 2 2 2" xfId="34942"/>
    <cellStyle name="40% - Accent4 5 2 3 2 2 3" xfId="34943"/>
    <cellStyle name="40% - Accent4 5 2 3 2 3" xfId="34944"/>
    <cellStyle name="40% - Accent4 5 2 3 2 3 2" xfId="34945"/>
    <cellStyle name="40% - Accent4 5 2 3 2 3 2 2" xfId="34946"/>
    <cellStyle name="40% - Accent4 5 2 3 2 3 3" xfId="34947"/>
    <cellStyle name="40% - Accent4 5 2 3 2 4" xfId="34948"/>
    <cellStyle name="40% - Accent4 5 2 3 2 4 2" xfId="34949"/>
    <cellStyle name="40% - Accent4 5 2 3 2 5" xfId="34950"/>
    <cellStyle name="40% - Accent4 5 2 3 3" xfId="34951"/>
    <cellStyle name="40% - Accent4 5 2 3 3 2" xfId="34952"/>
    <cellStyle name="40% - Accent4 5 2 3 3 2 2" xfId="34953"/>
    <cellStyle name="40% - Accent4 5 2 3 3 3" xfId="34954"/>
    <cellStyle name="40% - Accent4 5 2 3 4" xfId="34955"/>
    <cellStyle name="40% - Accent4 5 2 3 4 2" xfId="34956"/>
    <cellStyle name="40% - Accent4 5 2 3 4 2 2" xfId="34957"/>
    <cellStyle name="40% - Accent4 5 2 3 4 3" xfId="34958"/>
    <cellStyle name="40% - Accent4 5 2 3 5" xfId="34959"/>
    <cellStyle name="40% - Accent4 5 2 3 5 2" xfId="34960"/>
    <cellStyle name="40% - Accent4 5 2 3 6" xfId="34961"/>
    <cellStyle name="40% - Accent4 5 2 4" xfId="34962"/>
    <cellStyle name="40% - Accent4 5 2 4 2" xfId="34963"/>
    <cellStyle name="40% - Accent4 5 2 4 2 2" xfId="34964"/>
    <cellStyle name="40% - Accent4 5 2 4 2 2 2" xfId="34965"/>
    <cellStyle name="40% - Accent4 5 2 4 2 3" xfId="34966"/>
    <cellStyle name="40% - Accent4 5 2 4 3" xfId="34967"/>
    <cellStyle name="40% - Accent4 5 2 4 3 2" xfId="34968"/>
    <cellStyle name="40% - Accent4 5 2 4 3 2 2" xfId="34969"/>
    <cellStyle name="40% - Accent4 5 2 4 3 3" xfId="34970"/>
    <cellStyle name="40% - Accent4 5 2 4 4" xfId="34971"/>
    <cellStyle name="40% - Accent4 5 2 4 4 2" xfId="34972"/>
    <cellStyle name="40% - Accent4 5 2 4 5" xfId="34973"/>
    <cellStyle name="40% - Accent4 5 2 5" xfId="34974"/>
    <cellStyle name="40% - Accent4 5 2 5 2" xfId="34975"/>
    <cellStyle name="40% - Accent4 5 2 5 2 2" xfId="34976"/>
    <cellStyle name="40% - Accent4 5 2 5 3" xfId="34977"/>
    <cellStyle name="40% - Accent4 5 2 6" xfId="34978"/>
    <cellStyle name="40% - Accent4 5 2 6 2" xfId="34979"/>
    <cellStyle name="40% - Accent4 5 2 6 2 2" xfId="34980"/>
    <cellStyle name="40% - Accent4 5 2 6 3" xfId="34981"/>
    <cellStyle name="40% - Accent4 5 2 7" xfId="34982"/>
    <cellStyle name="40% - Accent4 5 2 7 2" xfId="34983"/>
    <cellStyle name="40% - Accent4 5 2 7 2 2" xfId="34984"/>
    <cellStyle name="40% - Accent4 5 2 7 3" xfId="34985"/>
    <cellStyle name="40% - Accent4 5 2 8" xfId="34986"/>
    <cellStyle name="40% - Accent4 5 2 8 2" xfId="34987"/>
    <cellStyle name="40% - Accent4 5 2 9" xfId="34988"/>
    <cellStyle name="40% - Accent4 5 3" xfId="34989"/>
    <cellStyle name="40% - Accent4 5 3 2" xfId="34990"/>
    <cellStyle name="40% - Accent4 5 3 2 2" xfId="34991"/>
    <cellStyle name="40% - Accent4 5 3 2 2 2" xfId="34992"/>
    <cellStyle name="40% - Accent4 5 3 2 2 2 2" xfId="34993"/>
    <cellStyle name="40% - Accent4 5 3 2 2 2 2 2" xfId="34994"/>
    <cellStyle name="40% - Accent4 5 3 2 2 2 3" xfId="34995"/>
    <cellStyle name="40% - Accent4 5 3 2 2 3" xfId="34996"/>
    <cellStyle name="40% - Accent4 5 3 2 2 3 2" xfId="34997"/>
    <cellStyle name="40% - Accent4 5 3 2 2 3 2 2" xfId="34998"/>
    <cellStyle name="40% - Accent4 5 3 2 2 3 3" xfId="34999"/>
    <cellStyle name="40% - Accent4 5 3 2 2 4" xfId="35000"/>
    <cellStyle name="40% - Accent4 5 3 2 2 4 2" xfId="35001"/>
    <cellStyle name="40% - Accent4 5 3 2 2 5" xfId="35002"/>
    <cellStyle name="40% - Accent4 5 3 2 3" xfId="35003"/>
    <cellStyle name="40% - Accent4 5 3 2 3 2" xfId="35004"/>
    <cellStyle name="40% - Accent4 5 3 2 3 2 2" xfId="35005"/>
    <cellStyle name="40% - Accent4 5 3 2 3 3" xfId="35006"/>
    <cellStyle name="40% - Accent4 5 3 2 4" xfId="35007"/>
    <cellStyle name="40% - Accent4 5 3 2 4 2" xfId="35008"/>
    <cellStyle name="40% - Accent4 5 3 2 4 2 2" xfId="35009"/>
    <cellStyle name="40% - Accent4 5 3 2 4 3" xfId="35010"/>
    <cellStyle name="40% - Accent4 5 3 2 5" xfId="35011"/>
    <cellStyle name="40% - Accent4 5 3 2 5 2" xfId="35012"/>
    <cellStyle name="40% - Accent4 5 3 2 6" xfId="35013"/>
    <cellStyle name="40% - Accent4 5 3 3" xfId="35014"/>
    <cellStyle name="40% - Accent4 5 3 3 2" xfId="35015"/>
    <cellStyle name="40% - Accent4 5 3 3 2 2" xfId="35016"/>
    <cellStyle name="40% - Accent4 5 3 3 2 2 2" xfId="35017"/>
    <cellStyle name="40% - Accent4 5 3 3 2 3" xfId="35018"/>
    <cellStyle name="40% - Accent4 5 3 3 3" xfId="35019"/>
    <cellStyle name="40% - Accent4 5 3 3 3 2" xfId="35020"/>
    <cellStyle name="40% - Accent4 5 3 3 3 2 2" xfId="35021"/>
    <cellStyle name="40% - Accent4 5 3 3 3 3" xfId="35022"/>
    <cellStyle name="40% - Accent4 5 3 3 4" xfId="35023"/>
    <cellStyle name="40% - Accent4 5 3 3 4 2" xfId="35024"/>
    <cellStyle name="40% - Accent4 5 3 3 5" xfId="35025"/>
    <cellStyle name="40% - Accent4 5 3 4" xfId="35026"/>
    <cellStyle name="40% - Accent4 5 3 4 2" xfId="35027"/>
    <cellStyle name="40% - Accent4 5 3 4 2 2" xfId="35028"/>
    <cellStyle name="40% - Accent4 5 3 4 3" xfId="35029"/>
    <cellStyle name="40% - Accent4 5 3 5" xfId="35030"/>
    <cellStyle name="40% - Accent4 5 3 5 2" xfId="35031"/>
    <cellStyle name="40% - Accent4 5 3 5 2 2" xfId="35032"/>
    <cellStyle name="40% - Accent4 5 3 5 3" xfId="35033"/>
    <cellStyle name="40% - Accent4 5 3 6" xfId="35034"/>
    <cellStyle name="40% - Accent4 5 3 6 2" xfId="35035"/>
    <cellStyle name="40% - Accent4 5 3 6 2 2" xfId="35036"/>
    <cellStyle name="40% - Accent4 5 3 6 3" xfId="35037"/>
    <cellStyle name="40% - Accent4 5 3 7" xfId="35038"/>
    <cellStyle name="40% - Accent4 5 3 7 2" xfId="35039"/>
    <cellStyle name="40% - Accent4 5 3 8" xfId="35040"/>
    <cellStyle name="40% - Accent4 5 4" xfId="35041"/>
    <cellStyle name="40% - Accent4 5 4 2" xfId="35042"/>
    <cellStyle name="40% - Accent4 5 4 2 2" xfId="35043"/>
    <cellStyle name="40% - Accent4 5 4 2 2 2" xfId="35044"/>
    <cellStyle name="40% - Accent4 5 4 2 2 2 2" xfId="35045"/>
    <cellStyle name="40% - Accent4 5 4 2 2 3" xfId="35046"/>
    <cellStyle name="40% - Accent4 5 4 2 3" xfId="35047"/>
    <cellStyle name="40% - Accent4 5 4 2 3 2" xfId="35048"/>
    <cellStyle name="40% - Accent4 5 4 2 3 2 2" xfId="35049"/>
    <cellStyle name="40% - Accent4 5 4 2 3 3" xfId="35050"/>
    <cellStyle name="40% - Accent4 5 4 2 4" xfId="35051"/>
    <cellStyle name="40% - Accent4 5 4 2 4 2" xfId="35052"/>
    <cellStyle name="40% - Accent4 5 4 2 5" xfId="35053"/>
    <cellStyle name="40% - Accent4 5 4 3" xfId="35054"/>
    <cellStyle name="40% - Accent4 5 4 3 2" xfId="35055"/>
    <cellStyle name="40% - Accent4 5 4 3 2 2" xfId="35056"/>
    <cellStyle name="40% - Accent4 5 4 3 3" xfId="35057"/>
    <cellStyle name="40% - Accent4 5 4 4" xfId="35058"/>
    <cellStyle name="40% - Accent4 5 4 4 2" xfId="35059"/>
    <cellStyle name="40% - Accent4 5 4 4 2 2" xfId="35060"/>
    <cellStyle name="40% - Accent4 5 4 4 3" xfId="35061"/>
    <cellStyle name="40% - Accent4 5 4 5" xfId="35062"/>
    <cellStyle name="40% - Accent4 5 4 5 2" xfId="35063"/>
    <cellStyle name="40% - Accent4 5 4 6" xfId="35064"/>
    <cellStyle name="40% - Accent4 5 5" xfId="35065"/>
    <cellStyle name="40% - Accent4 5 5 2" xfId="35066"/>
    <cellStyle name="40% - Accent4 5 5 2 2" xfId="35067"/>
    <cellStyle name="40% - Accent4 5 5 2 2 2" xfId="35068"/>
    <cellStyle name="40% - Accent4 5 5 2 3" xfId="35069"/>
    <cellStyle name="40% - Accent4 5 5 3" xfId="35070"/>
    <cellStyle name="40% - Accent4 5 5 3 2" xfId="35071"/>
    <cellStyle name="40% - Accent4 5 5 3 2 2" xfId="35072"/>
    <cellStyle name="40% - Accent4 5 5 3 3" xfId="35073"/>
    <cellStyle name="40% - Accent4 5 5 4" xfId="35074"/>
    <cellStyle name="40% - Accent4 5 5 4 2" xfId="35075"/>
    <cellStyle name="40% - Accent4 5 5 5" xfId="35076"/>
    <cellStyle name="40% - Accent4 5 6" xfId="35077"/>
    <cellStyle name="40% - Accent4 5 6 2" xfId="35078"/>
    <cellStyle name="40% - Accent4 5 6 2 2" xfId="35079"/>
    <cellStyle name="40% - Accent4 5 6 3" xfId="35080"/>
    <cellStyle name="40% - Accent4 5 7" xfId="35081"/>
    <cellStyle name="40% - Accent4 5 7 2" xfId="35082"/>
    <cellStyle name="40% - Accent4 5 7 2 2" xfId="35083"/>
    <cellStyle name="40% - Accent4 5 7 3" xfId="35084"/>
    <cellStyle name="40% - Accent4 5 8" xfId="35085"/>
    <cellStyle name="40% - Accent4 5 8 2" xfId="35086"/>
    <cellStyle name="40% - Accent4 5 8 2 2" xfId="35087"/>
    <cellStyle name="40% - Accent4 5 8 3" xfId="35088"/>
    <cellStyle name="40% - Accent4 5 9" xfId="35089"/>
    <cellStyle name="40% - Accent4 5 9 2" xfId="35090"/>
    <cellStyle name="40% - Accent4 50" xfId="35091"/>
    <cellStyle name="40% - Accent4 50 2" xfId="35092"/>
    <cellStyle name="40% - Accent4 50 2 2" xfId="35093"/>
    <cellStyle name="40% - Accent4 50 3" xfId="35094"/>
    <cellStyle name="40% - Accent4 50 3 2" xfId="35095"/>
    <cellStyle name="40% - Accent4 50 4" xfId="35096"/>
    <cellStyle name="40% - Accent4 51" xfId="35097"/>
    <cellStyle name="40% - Accent4 51 2" xfId="35098"/>
    <cellStyle name="40% - Accent4 51 2 2" xfId="35099"/>
    <cellStyle name="40% - Accent4 51 3" xfId="35100"/>
    <cellStyle name="40% - Accent4 51 3 2" xfId="35101"/>
    <cellStyle name="40% - Accent4 51 4" xfId="35102"/>
    <cellStyle name="40% - Accent4 52" xfId="35103"/>
    <cellStyle name="40% - Accent4 52 2" xfId="35104"/>
    <cellStyle name="40% - Accent4 52 2 2" xfId="35105"/>
    <cellStyle name="40% - Accent4 52 3" xfId="35106"/>
    <cellStyle name="40% - Accent4 52 3 2" xfId="35107"/>
    <cellStyle name="40% - Accent4 52 4" xfId="35108"/>
    <cellStyle name="40% - Accent4 53" xfId="35109"/>
    <cellStyle name="40% - Accent4 53 2" xfId="35110"/>
    <cellStyle name="40% - Accent4 53 2 2" xfId="35111"/>
    <cellStyle name="40% - Accent4 53 3" xfId="35112"/>
    <cellStyle name="40% - Accent4 53 3 2" xfId="35113"/>
    <cellStyle name="40% - Accent4 53 4" xfId="35114"/>
    <cellStyle name="40% - Accent4 54" xfId="35115"/>
    <cellStyle name="40% - Accent4 54 2" xfId="35116"/>
    <cellStyle name="40% - Accent4 54 2 2" xfId="35117"/>
    <cellStyle name="40% - Accent4 54 3" xfId="35118"/>
    <cellStyle name="40% - Accent4 54 3 2" xfId="35119"/>
    <cellStyle name="40% - Accent4 54 4" xfId="35120"/>
    <cellStyle name="40% - Accent4 55" xfId="35121"/>
    <cellStyle name="40% - Accent4 55 2" xfId="35122"/>
    <cellStyle name="40% - Accent4 55 2 2" xfId="35123"/>
    <cellStyle name="40% - Accent4 55 3" xfId="35124"/>
    <cellStyle name="40% - Accent4 55 3 2" xfId="35125"/>
    <cellStyle name="40% - Accent4 55 4" xfId="35126"/>
    <cellStyle name="40% - Accent4 56" xfId="35127"/>
    <cellStyle name="40% - Accent4 56 2" xfId="35128"/>
    <cellStyle name="40% - Accent4 56 2 2" xfId="35129"/>
    <cellStyle name="40% - Accent4 56 3" xfId="35130"/>
    <cellStyle name="40% - Accent4 56 3 2" xfId="35131"/>
    <cellStyle name="40% - Accent4 56 4" xfId="35132"/>
    <cellStyle name="40% - Accent4 57" xfId="35133"/>
    <cellStyle name="40% - Accent4 57 2" xfId="35134"/>
    <cellStyle name="40% - Accent4 57 2 2" xfId="35135"/>
    <cellStyle name="40% - Accent4 57 3" xfId="35136"/>
    <cellStyle name="40% - Accent4 57 3 2" xfId="35137"/>
    <cellStyle name="40% - Accent4 57 4" xfId="35138"/>
    <cellStyle name="40% - Accent4 58" xfId="35139"/>
    <cellStyle name="40% - Accent4 58 2" xfId="35140"/>
    <cellStyle name="40% - Accent4 58 2 2" xfId="35141"/>
    <cellStyle name="40% - Accent4 58 3" xfId="35142"/>
    <cellStyle name="40% - Accent4 58 3 2" xfId="35143"/>
    <cellStyle name="40% - Accent4 58 4" xfId="35144"/>
    <cellStyle name="40% - Accent4 59" xfId="35145"/>
    <cellStyle name="40% - Accent4 59 2" xfId="35146"/>
    <cellStyle name="40% - Accent4 59 2 2" xfId="35147"/>
    <cellStyle name="40% - Accent4 59 3" xfId="35148"/>
    <cellStyle name="40% - Accent4 59 3 2" xfId="35149"/>
    <cellStyle name="40% - Accent4 59 4" xfId="35150"/>
    <cellStyle name="40% - Accent4 6" xfId="222"/>
    <cellStyle name="40% - Accent4 6 10" xfId="35152"/>
    <cellStyle name="40% - Accent4 6 10 2" xfId="35153"/>
    <cellStyle name="40% - Accent4 6 11" xfId="35154"/>
    <cellStyle name="40% - Accent4 6 12" xfId="35151"/>
    <cellStyle name="40% - Accent4 6 2" xfId="35155"/>
    <cellStyle name="40% - Accent4 6 2 2" xfId="35156"/>
    <cellStyle name="40% - Accent4 6 2 2 2" xfId="35157"/>
    <cellStyle name="40% - Accent4 6 2 2 2 2" xfId="35158"/>
    <cellStyle name="40% - Accent4 6 2 2 2 2 2" xfId="35159"/>
    <cellStyle name="40% - Accent4 6 2 2 2 2 2 2" xfId="35160"/>
    <cellStyle name="40% - Accent4 6 2 2 2 2 2 2 2" xfId="35161"/>
    <cellStyle name="40% - Accent4 6 2 2 2 2 2 3" xfId="35162"/>
    <cellStyle name="40% - Accent4 6 2 2 2 2 3" xfId="35163"/>
    <cellStyle name="40% - Accent4 6 2 2 2 2 3 2" xfId="35164"/>
    <cellStyle name="40% - Accent4 6 2 2 2 2 3 2 2" xfId="35165"/>
    <cellStyle name="40% - Accent4 6 2 2 2 2 3 3" xfId="35166"/>
    <cellStyle name="40% - Accent4 6 2 2 2 2 4" xfId="35167"/>
    <cellStyle name="40% - Accent4 6 2 2 2 2 4 2" xfId="35168"/>
    <cellStyle name="40% - Accent4 6 2 2 2 2 5" xfId="35169"/>
    <cellStyle name="40% - Accent4 6 2 2 2 3" xfId="35170"/>
    <cellStyle name="40% - Accent4 6 2 2 2 3 2" xfId="35171"/>
    <cellStyle name="40% - Accent4 6 2 2 2 3 2 2" xfId="35172"/>
    <cellStyle name="40% - Accent4 6 2 2 2 3 3" xfId="35173"/>
    <cellStyle name="40% - Accent4 6 2 2 2 4" xfId="35174"/>
    <cellStyle name="40% - Accent4 6 2 2 2 4 2" xfId="35175"/>
    <cellStyle name="40% - Accent4 6 2 2 2 4 2 2" xfId="35176"/>
    <cellStyle name="40% - Accent4 6 2 2 2 4 3" xfId="35177"/>
    <cellStyle name="40% - Accent4 6 2 2 2 5" xfId="35178"/>
    <cellStyle name="40% - Accent4 6 2 2 2 5 2" xfId="35179"/>
    <cellStyle name="40% - Accent4 6 2 2 2 6" xfId="35180"/>
    <cellStyle name="40% - Accent4 6 2 2 3" xfId="35181"/>
    <cellStyle name="40% - Accent4 6 2 2 3 2" xfId="35182"/>
    <cellStyle name="40% - Accent4 6 2 2 3 2 2" xfId="35183"/>
    <cellStyle name="40% - Accent4 6 2 2 3 2 2 2" xfId="35184"/>
    <cellStyle name="40% - Accent4 6 2 2 3 2 3" xfId="35185"/>
    <cellStyle name="40% - Accent4 6 2 2 3 3" xfId="35186"/>
    <cellStyle name="40% - Accent4 6 2 2 3 3 2" xfId="35187"/>
    <cellStyle name="40% - Accent4 6 2 2 3 3 2 2" xfId="35188"/>
    <cellStyle name="40% - Accent4 6 2 2 3 3 3" xfId="35189"/>
    <cellStyle name="40% - Accent4 6 2 2 3 4" xfId="35190"/>
    <cellStyle name="40% - Accent4 6 2 2 3 4 2" xfId="35191"/>
    <cellStyle name="40% - Accent4 6 2 2 3 5" xfId="35192"/>
    <cellStyle name="40% - Accent4 6 2 2 4" xfId="35193"/>
    <cellStyle name="40% - Accent4 6 2 2 4 2" xfId="35194"/>
    <cellStyle name="40% - Accent4 6 2 2 4 2 2" xfId="35195"/>
    <cellStyle name="40% - Accent4 6 2 2 4 3" xfId="35196"/>
    <cellStyle name="40% - Accent4 6 2 2 5" xfId="35197"/>
    <cellStyle name="40% - Accent4 6 2 2 5 2" xfId="35198"/>
    <cellStyle name="40% - Accent4 6 2 2 5 2 2" xfId="35199"/>
    <cellStyle name="40% - Accent4 6 2 2 5 3" xfId="35200"/>
    <cellStyle name="40% - Accent4 6 2 2 6" xfId="35201"/>
    <cellStyle name="40% - Accent4 6 2 2 6 2" xfId="35202"/>
    <cellStyle name="40% - Accent4 6 2 2 6 2 2" xfId="35203"/>
    <cellStyle name="40% - Accent4 6 2 2 6 3" xfId="35204"/>
    <cellStyle name="40% - Accent4 6 2 2 7" xfId="35205"/>
    <cellStyle name="40% - Accent4 6 2 2 7 2" xfId="35206"/>
    <cellStyle name="40% - Accent4 6 2 2 8" xfId="35207"/>
    <cellStyle name="40% - Accent4 6 2 3" xfId="35208"/>
    <cellStyle name="40% - Accent4 6 2 3 2" xfId="35209"/>
    <cellStyle name="40% - Accent4 6 2 3 2 2" xfId="35210"/>
    <cellStyle name="40% - Accent4 6 2 3 2 2 2" xfId="35211"/>
    <cellStyle name="40% - Accent4 6 2 3 2 2 2 2" xfId="35212"/>
    <cellStyle name="40% - Accent4 6 2 3 2 2 3" xfId="35213"/>
    <cellStyle name="40% - Accent4 6 2 3 2 3" xfId="35214"/>
    <cellStyle name="40% - Accent4 6 2 3 2 3 2" xfId="35215"/>
    <cellStyle name="40% - Accent4 6 2 3 2 3 2 2" xfId="35216"/>
    <cellStyle name="40% - Accent4 6 2 3 2 3 3" xfId="35217"/>
    <cellStyle name="40% - Accent4 6 2 3 2 4" xfId="35218"/>
    <cellStyle name="40% - Accent4 6 2 3 2 4 2" xfId="35219"/>
    <cellStyle name="40% - Accent4 6 2 3 2 5" xfId="35220"/>
    <cellStyle name="40% - Accent4 6 2 3 3" xfId="35221"/>
    <cellStyle name="40% - Accent4 6 2 3 3 2" xfId="35222"/>
    <cellStyle name="40% - Accent4 6 2 3 3 2 2" xfId="35223"/>
    <cellStyle name="40% - Accent4 6 2 3 3 3" xfId="35224"/>
    <cellStyle name="40% - Accent4 6 2 3 4" xfId="35225"/>
    <cellStyle name="40% - Accent4 6 2 3 4 2" xfId="35226"/>
    <cellStyle name="40% - Accent4 6 2 3 4 2 2" xfId="35227"/>
    <cellStyle name="40% - Accent4 6 2 3 4 3" xfId="35228"/>
    <cellStyle name="40% - Accent4 6 2 3 5" xfId="35229"/>
    <cellStyle name="40% - Accent4 6 2 3 5 2" xfId="35230"/>
    <cellStyle name="40% - Accent4 6 2 3 6" xfId="35231"/>
    <cellStyle name="40% - Accent4 6 2 4" xfId="35232"/>
    <cellStyle name="40% - Accent4 6 2 4 2" xfId="35233"/>
    <cellStyle name="40% - Accent4 6 2 4 2 2" xfId="35234"/>
    <cellStyle name="40% - Accent4 6 2 4 2 2 2" xfId="35235"/>
    <cellStyle name="40% - Accent4 6 2 4 2 3" xfId="35236"/>
    <cellStyle name="40% - Accent4 6 2 4 3" xfId="35237"/>
    <cellStyle name="40% - Accent4 6 2 4 3 2" xfId="35238"/>
    <cellStyle name="40% - Accent4 6 2 4 3 2 2" xfId="35239"/>
    <cellStyle name="40% - Accent4 6 2 4 3 3" xfId="35240"/>
    <cellStyle name="40% - Accent4 6 2 4 4" xfId="35241"/>
    <cellStyle name="40% - Accent4 6 2 4 4 2" xfId="35242"/>
    <cellStyle name="40% - Accent4 6 2 4 5" xfId="35243"/>
    <cellStyle name="40% - Accent4 6 2 5" xfId="35244"/>
    <cellStyle name="40% - Accent4 6 2 5 2" xfId="35245"/>
    <cellStyle name="40% - Accent4 6 2 5 2 2" xfId="35246"/>
    <cellStyle name="40% - Accent4 6 2 5 3" xfId="35247"/>
    <cellStyle name="40% - Accent4 6 2 6" xfId="35248"/>
    <cellStyle name="40% - Accent4 6 2 6 2" xfId="35249"/>
    <cellStyle name="40% - Accent4 6 2 6 2 2" xfId="35250"/>
    <cellStyle name="40% - Accent4 6 2 6 3" xfId="35251"/>
    <cellStyle name="40% - Accent4 6 2 7" xfId="35252"/>
    <cellStyle name="40% - Accent4 6 2 7 2" xfId="35253"/>
    <cellStyle name="40% - Accent4 6 2 7 2 2" xfId="35254"/>
    <cellStyle name="40% - Accent4 6 2 7 3" xfId="35255"/>
    <cellStyle name="40% - Accent4 6 2 8" xfId="35256"/>
    <cellStyle name="40% - Accent4 6 2 8 2" xfId="35257"/>
    <cellStyle name="40% - Accent4 6 2 9" xfId="35258"/>
    <cellStyle name="40% - Accent4 6 3" xfId="35259"/>
    <cellStyle name="40% - Accent4 6 3 2" xfId="35260"/>
    <cellStyle name="40% - Accent4 6 3 2 2" xfId="35261"/>
    <cellStyle name="40% - Accent4 6 3 2 2 2" xfId="35262"/>
    <cellStyle name="40% - Accent4 6 3 2 2 2 2" xfId="35263"/>
    <cellStyle name="40% - Accent4 6 3 2 2 2 2 2" xfId="35264"/>
    <cellStyle name="40% - Accent4 6 3 2 2 2 3" xfId="35265"/>
    <cellStyle name="40% - Accent4 6 3 2 2 3" xfId="35266"/>
    <cellStyle name="40% - Accent4 6 3 2 2 3 2" xfId="35267"/>
    <cellStyle name="40% - Accent4 6 3 2 2 3 2 2" xfId="35268"/>
    <cellStyle name="40% - Accent4 6 3 2 2 3 3" xfId="35269"/>
    <cellStyle name="40% - Accent4 6 3 2 2 4" xfId="35270"/>
    <cellStyle name="40% - Accent4 6 3 2 2 4 2" xfId="35271"/>
    <cellStyle name="40% - Accent4 6 3 2 2 5" xfId="35272"/>
    <cellStyle name="40% - Accent4 6 3 2 3" xfId="35273"/>
    <cellStyle name="40% - Accent4 6 3 2 3 2" xfId="35274"/>
    <cellStyle name="40% - Accent4 6 3 2 3 2 2" xfId="35275"/>
    <cellStyle name="40% - Accent4 6 3 2 3 3" xfId="35276"/>
    <cellStyle name="40% - Accent4 6 3 2 4" xfId="35277"/>
    <cellStyle name="40% - Accent4 6 3 2 4 2" xfId="35278"/>
    <cellStyle name="40% - Accent4 6 3 2 4 2 2" xfId="35279"/>
    <cellStyle name="40% - Accent4 6 3 2 4 3" xfId="35280"/>
    <cellStyle name="40% - Accent4 6 3 2 5" xfId="35281"/>
    <cellStyle name="40% - Accent4 6 3 2 5 2" xfId="35282"/>
    <cellStyle name="40% - Accent4 6 3 2 6" xfId="35283"/>
    <cellStyle name="40% - Accent4 6 3 3" xfId="35284"/>
    <cellStyle name="40% - Accent4 6 3 3 2" xfId="35285"/>
    <cellStyle name="40% - Accent4 6 3 3 2 2" xfId="35286"/>
    <cellStyle name="40% - Accent4 6 3 3 2 2 2" xfId="35287"/>
    <cellStyle name="40% - Accent4 6 3 3 2 3" xfId="35288"/>
    <cellStyle name="40% - Accent4 6 3 3 3" xfId="35289"/>
    <cellStyle name="40% - Accent4 6 3 3 3 2" xfId="35290"/>
    <cellStyle name="40% - Accent4 6 3 3 3 2 2" xfId="35291"/>
    <cellStyle name="40% - Accent4 6 3 3 3 3" xfId="35292"/>
    <cellStyle name="40% - Accent4 6 3 3 4" xfId="35293"/>
    <cellStyle name="40% - Accent4 6 3 3 4 2" xfId="35294"/>
    <cellStyle name="40% - Accent4 6 3 3 5" xfId="35295"/>
    <cellStyle name="40% - Accent4 6 3 4" xfId="35296"/>
    <cellStyle name="40% - Accent4 6 3 4 2" xfId="35297"/>
    <cellStyle name="40% - Accent4 6 3 4 2 2" xfId="35298"/>
    <cellStyle name="40% - Accent4 6 3 4 3" xfId="35299"/>
    <cellStyle name="40% - Accent4 6 3 5" xfId="35300"/>
    <cellStyle name="40% - Accent4 6 3 5 2" xfId="35301"/>
    <cellStyle name="40% - Accent4 6 3 5 2 2" xfId="35302"/>
    <cellStyle name="40% - Accent4 6 3 5 3" xfId="35303"/>
    <cellStyle name="40% - Accent4 6 3 6" xfId="35304"/>
    <cellStyle name="40% - Accent4 6 3 6 2" xfId="35305"/>
    <cellStyle name="40% - Accent4 6 3 6 2 2" xfId="35306"/>
    <cellStyle name="40% - Accent4 6 3 6 3" xfId="35307"/>
    <cellStyle name="40% - Accent4 6 3 7" xfId="35308"/>
    <cellStyle name="40% - Accent4 6 3 7 2" xfId="35309"/>
    <cellStyle name="40% - Accent4 6 3 8" xfId="35310"/>
    <cellStyle name="40% - Accent4 6 4" xfId="35311"/>
    <cellStyle name="40% - Accent4 6 4 2" xfId="35312"/>
    <cellStyle name="40% - Accent4 6 4 2 2" xfId="35313"/>
    <cellStyle name="40% - Accent4 6 4 2 2 2" xfId="35314"/>
    <cellStyle name="40% - Accent4 6 4 2 2 2 2" xfId="35315"/>
    <cellStyle name="40% - Accent4 6 4 2 2 3" xfId="35316"/>
    <cellStyle name="40% - Accent4 6 4 2 3" xfId="35317"/>
    <cellStyle name="40% - Accent4 6 4 2 3 2" xfId="35318"/>
    <cellStyle name="40% - Accent4 6 4 2 3 2 2" xfId="35319"/>
    <cellStyle name="40% - Accent4 6 4 2 3 3" xfId="35320"/>
    <cellStyle name="40% - Accent4 6 4 2 4" xfId="35321"/>
    <cellStyle name="40% - Accent4 6 4 2 4 2" xfId="35322"/>
    <cellStyle name="40% - Accent4 6 4 2 5" xfId="35323"/>
    <cellStyle name="40% - Accent4 6 4 3" xfId="35324"/>
    <cellStyle name="40% - Accent4 6 4 3 2" xfId="35325"/>
    <cellStyle name="40% - Accent4 6 4 3 2 2" xfId="35326"/>
    <cellStyle name="40% - Accent4 6 4 3 3" xfId="35327"/>
    <cellStyle name="40% - Accent4 6 4 4" xfId="35328"/>
    <cellStyle name="40% - Accent4 6 4 4 2" xfId="35329"/>
    <cellStyle name="40% - Accent4 6 4 4 2 2" xfId="35330"/>
    <cellStyle name="40% - Accent4 6 4 4 3" xfId="35331"/>
    <cellStyle name="40% - Accent4 6 4 5" xfId="35332"/>
    <cellStyle name="40% - Accent4 6 4 5 2" xfId="35333"/>
    <cellStyle name="40% - Accent4 6 4 6" xfId="35334"/>
    <cellStyle name="40% - Accent4 6 5" xfId="35335"/>
    <cellStyle name="40% - Accent4 6 5 2" xfId="35336"/>
    <cellStyle name="40% - Accent4 6 5 2 2" xfId="35337"/>
    <cellStyle name="40% - Accent4 6 5 2 2 2" xfId="35338"/>
    <cellStyle name="40% - Accent4 6 5 2 3" xfId="35339"/>
    <cellStyle name="40% - Accent4 6 5 3" xfId="35340"/>
    <cellStyle name="40% - Accent4 6 5 3 2" xfId="35341"/>
    <cellStyle name="40% - Accent4 6 5 3 2 2" xfId="35342"/>
    <cellStyle name="40% - Accent4 6 5 3 3" xfId="35343"/>
    <cellStyle name="40% - Accent4 6 5 4" xfId="35344"/>
    <cellStyle name="40% - Accent4 6 5 4 2" xfId="35345"/>
    <cellStyle name="40% - Accent4 6 5 5" xfId="35346"/>
    <cellStyle name="40% - Accent4 6 6" xfId="35347"/>
    <cellStyle name="40% - Accent4 6 6 2" xfId="35348"/>
    <cellStyle name="40% - Accent4 6 6 2 2" xfId="35349"/>
    <cellStyle name="40% - Accent4 6 6 3" xfId="35350"/>
    <cellStyle name="40% - Accent4 6 7" xfId="35351"/>
    <cellStyle name="40% - Accent4 6 7 2" xfId="35352"/>
    <cellStyle name="40% - Accent4 6 7 2 2" xfId="35353"/>
    <cellStyle name="40% - Accent4 6 7 3" xfId="35354"/>
    <cellStyle name="40% - Accent4 6 8" xfId="35355"/>
    <cellStyle name="40% - Accent4 6 8 2" xfId="35356"/>
    <cellStyle name="40% - Accent4 6 8 2 2" xfId="35357"/>
    <cellStyle name="40% - Accent4 6 8 3" xfId="35358"/>
    <cellStyle name="40% - Accent4 6 9" xfId="35359"/>
    <cellStyle name="40% - Accent4 6 9 2" xfId="35360"/>
    <cellStyle name="40% - Accent4 60" xfId="35361"/>
    <cellStyle name="40% - Accent4 60 2" xfId="35362"/>
    <cellStyle name="40% - Accent4 60 2 2" xfId="35363"/>
    <cellStyle name="40% - Accent4 60 3" xfId="35364"/>
    <cellStyle name="40% - Accent4 60 3 2" xfId="35365"/>
    <cellStyle name="40% - Accent4 60 4" xfId="35366"/>
    <cellStyle name="40% - Accent4 61" xfId="35367"/>
    <cellStyle name="40% - Accent4 61 2" xfId="35368"/>
    <cellStyle name="40% - Accent4 61 2 2" xfId="35369"/>
    <cellStyle name="40% - Accent4 61 3" xfId="35370"/>
    <cellStyle name="40% - Accent4 61 3 2" xfId="35371"/>
    <cellStyle name="40% - Accent4 61 4" xfId="35372"/>
    <cellStyle name="40% - Accent4 62" xfId="35373"/>
    <cellStyle name="40% - Accent4 62 2" xfId="35374"/>
    <cellStyle name="40% - Accent4 62 2 2" xfId="35375"/>
    <cellStyle name="40% - Accent4 62 3" xfId="35376"/>
    <cellStyle name="40% - Accent4 62 3 2" xfId="35377"/>
    <cellStyle name="40% - Accent4 62 4" xfId="35378"/>
    <cellStyle name="40% - Accent4 63" xfId="35379"/>
    <cellStyle name="40% - Accent4 63 2" xfId="35380"/>
    <cellStyle name="40% - Accent4 63 2 2" xfId="35381"/>
    <cellStyle name="40% - Accent4 63 3" xfId="35382"/>
    <cellStyle name="40% - Accent4 63 3 2" xfId="35383"/>
    <cellStyle name="40% - Accent4 63 4" xfId="35384"/>
    <cellStyle name="40% - Accent4 64" xfId="35385"/>
    <cellStyle name="40% - Accent4 64 2" xfId="35386"/>
    <cellStyle name="40% - Accent4 64 2 2" xfId="35387"/>
    <cellStyle name="40% - Accent4 64 3" xfId="35388"/>
    <cellStyle name="40% - Accent4 64 3 2" xfId="35389"/>
    <cellStyle name="40% - Accent4 64 4" xfId="35390"/>
    <cellStyle name="40% - Accent4 65" xfId="35391"/>
    <cellStyle name="40% - Accent4 65 2" xfId="35392"/>
    <cellStyle name="40% - Accent4 65 2 2" xfId="35393"/>
    <cellStyle name="40% - Accent4 65 3" xfId="35394"/>
    <cellStyle name="40% - Accent4 65 3 2" xfId="35395"/>
    <cellStyle name="40% - Accent4 65 4" xfId="35396"/>
    <cellStyle name="40% - Accent4 66" xfId="35397"/>
    <cellStyle name="40% - Accent4 66 2" xfId="35398"/>
    <cellStyle name="40% - Accent4 66 2 2" xfId="35399"/>
    <cellStyle name="40% - Accent4 66 3" xfId="35400"/>
    <cellStyle name="40% - Accent4 66 3 2" xfId="35401"/>
    <cellStyle name="40% - Accent4 66 4" xfId="35402"/>
    <cellStyle name="40% - Accent4 67" xfId="35403"/>
    <cellStyle name="40% - Accent4 67 2" xfId="35404"/>
    <cellStyle name="40% - Accent4 67 2 2" xfId="35405"/>
    <cellStyle name="40% - Accent4 67 3" xfId="35406"/>
    <cellStyle name="40% - Accent4 67 3 2" xfId="35407"/>
    <cellStyle name="40% - Accent4 67 4" xfId="35408"/>
    <cellStyle name="40% - Accent4 68" xfId="35409"/>
    <cellStyle name="40% - Accent4 68 2" xfId="35410"/>
    <cellStyle name="40% - Accent4 68 2 2" xfId="35411"/>
    <cellStyle name="40% - Accent4 68 3" xfId="35412"/>
    <cellStyle name="40% - Accent4 68 3 2" xfId="35413"/>
    <cellStyle name="40% - Accent4 68 4" xfId="35414"/>
    <cellStyle name="40% - Accent4 69" xfId="35415"/>
    <cellStyle name="40% - Accent4 69 2" xfId="35416"/>
    <cellStyle name="40% - Accent4 69 2 2" xfId="35417"/>
    <cellStyle name="40% - Accent4 69 3" xfId="35418"/>
    <cellStyle name="40% - Accent4 69 3 2" xfId="35419"/>
    <cellStyle name="40% - Accent4 69 4" xfId="35420"/>
    <cellStyle name="40% - Accent4 7" xfId="35421"/>
    <cellStyle name="40% - Accent4 7 10" xfId="35422"/>
    <cellStyle name="40% - Accent4 7 10 2" xfId="35423"/>
    <cellStyle name="40% - Accent4 7 11" xfId="35424"/>
    <cellStyle name="40% - Accent4 7 2" xfId="35425"/>
    <cellStyle name="40% - Accent4 7 2 2" xfId="35426"/>
    <cellStyle name="40% - Accent4 7 2 2 2" xfId="35427"/>
    <cellStyle name="40% - Accent4 7 2 2 2 2" xfId="35428"/>
    <cellStyle name="40% - Accent4 7 2 2 2 2 2" xfId="35429"/>
    <cellStyle name="40% - Accent4 7 2 2 2 2 2 2" xfId="35430"/>
    <cellStyle name="40% - Accent4 7 2 2 2 2 2 2 2" xfId="35431"/>
    <cellStyle name="40% - Accent4 7 2 2 2 2 2 3" xfId="35432"/>
    <cellStyle name="40% - Accent4 7 2 2 2 2 3" xfId="35433"/>
    <cellStyle name="40% - Accent4 7 2 2 2 2 3 2" xfId="35434"/>
    <cellStyle name="40% - Accent4 7 2 2 2 2 3 2 2" xfId="35435"/>
    <cellStyle name="40% - Accent4 7 2 2 2 2 3 3" xfId="35436"/>
    <cellStyle name="40% - Accent4 7 2 2 2 2 4" xfId="35437"/>
    <cellStyle name="40% - Accent4 7 2 2 2 2 4 2" xfId="35438"/>
    <cellStyle name="40% - Accent4 7 2 2 2 2 5" xfId="35439"/>
    <cellStyle name="40% - Accent4 7 2 2 2 3" xfId="35440"/>
    <cellStyle name="40% - Accent4 7 2 2 2 3 2" xfId="35441"/>
    <cellStyle name="40% - Accent4 7 2 2 2 3 2 2" xfId="35442"/>
    <cellStyle name="40% - Accent4 7 2 2 2 3 3" xfId="35443"/>
    <cellStyle name="40% - Accent4 7 2 2 2 4" xfId="35444"/>
    <cellStyle name="40% - Accent4 7 2 2 2 4 2" xfId="35445"/>
    <cellStyle name="40% - Accent4 7 2 2 2 4 2 2" xfId="35446"/>
    <cellStyle name="40% - Accent4 7 2 2 2 4 3" xfId="35447"/>
    <cellStyle name="40% - Accent4 7 2 2 2 5" xfId="35448"/>
    <cellStyle name="40% - Accent4 7 2 2 2 5 2" xfId="35449"/>
    <cellStyle name="40% - Accent4 7 2 2 2 6" xfId="35450"/>
    <cellStyle name="40% - Accent4 7 2 2 3" xfId="35451"/>
    <cellStyle name="40% - Accent4 7 2 2 3 2" xfId="35452"/>
    <cellStyle name="40% - Accent4 7 2 2 3 2 2" xfId="35453"/>
    <cellStyle name="40% - Accent4 7 2 2 3 2 2 2" xfId="35454"/>
    <cellStyle name="40% - Accent4 7 2 2 3 2 3" xfId="35455"/>
    <cellStyle name="40% - Accent4 7 2 2 3 3" xfId="35456"/>
    <cellStyle name="40% - Accent4 7 2 2 3 3 2" xfId="35457"/>
    <cellStyle name="40% - Accent4 7 2 2 3 3 2 2" xfId="35458"/>
    <cellStyle name="40% - Accent4 7 2 2 3 3 3" xfId="35459"/>
    <cellStyle name="40% - Accent4 7 2 2 3 4" xfId="35460"/>
    <cellStyle name="40% - Accent4 7 2 2 3 4 2" xfId="35461"/>
    <cellStyle name="40% - Accent4 7 2 2 3 5" xfId="35462"/>
    <cellStyle name="40% - Accent4 7 2 2 4" xfId="35463"/>
    <cellStyle name="40% - Accent4 7 2 2 4 2" xfId="35464"/>
    <cellStyle name="40% - Accent4 7 2 2 4 2 2" xfId="35465"/>
    <cellStyle name="40% - Accent4 7 2 2 4 3" xfId="35466"/>
    <cellStyle name="40% - Accent4 7 2 2 5" xfId="35467"/>
    <cellStyle name="40% - Accent4 7 2 2 5 2" xfId="35468"/>
    <cellStyle name="40% - Accent4 7 2 2 5 2 2" xfId="35469"/>
    <cellStyle name="40% - Accent4 7 2 2 5 3" xfId="35470"/>
    <cellStyle name="40% - Accent4 7 2 2 6" xfId="35471"/>
    <cellStyle name="40% - Accent4 7 2 2 6 2" xfId="35472"/>
    <cellStyle name="40% - Accent4 7 2 2 6 2 2" xfId="35473"/>
    <cellStyle name="40% - Accent4 7 2 2 6 3" xfId="35474"/>
    <cellStyle name="40% - Accent4 7 2 2 7" xfId="35475"/>
    <cellStyle name="40% - Accent4 7 2 2 7 2" xfId="35476"/>
    <cellStyle name="40% - Accent4 7 2 2 8" xfId="35477"/>
    <cellStyle name="40% - Accent4 7 2 3" xfId="35478"/>
    <cellStyle name="40% - Accent4 7 2 3 2" xfId="35479"/>
    <cellStyle name="40% - Accent4 7 2 3 2 2" xfId="35480"/>
    <cellStyle name="40% - Accent4 7 2 3 2 2 2" xfId="35481"/>
    <cellStyle name="40% - Accent4 7 2 3 2 2 2 2" xfId="35482"/>
    <cellStyle name="40% - Accent4 7 2 3 2 2 3" xfId="35483"/>
    <cellStyle name="40% - Accent4 7 2 3 2 3" xfId="35484"/>
    <cellStyle name="40% - Accent4 7 2 3 2 3 2" xfId="35485"/>
    <cellStyle name="40% - Accent4 7 2 3 2 3 2 2" xfId="35486"/>
    <cellStyle name="40% - Accent4 7 2 3 2 3 3" xfId="35487"/>
    <cellStyle name="40% - Accent4 7 2 3 2 4" xfId="35488"/>
    <cellStyle name="40% - Accent4 7 2 3 2 4 2" xfId="35489"/>
    <cellStyle name="40% - Accent4 7 2 3 2 5" xfId="35490"/>
    <cellStyle name="40% - Accent4 7 2 3 3" xfId="35491"/>
    <cellStyle name="40% - Accent4 7 2 3 3 2" xfId="35492"/>
    <cellStyle name="40% - Accent4 7 2 3 3 2 2" xfId="35493"/>
    <cellStyle name="40% - Accent4 7 2 3 3 3" xfId="35494"/>
    <cellStyle name="40% - Accent4 7 2 3 4" xfId="35495"/>
    <cellStyle name="40% - Accent4 7 2 3 4 2" xfId="35496"/>
    <cellStyle name="40% - Accent4 7 2 3 4 2 2" xfId="35497"/>
    <cellStyle name="40% - Accent4 7 2 3 4 3" xfId="35498"/>
    <cellStyle name="40% - Accent4 7 2 3 5" xfId="35499"/>
    <cellStyle name="40% - Accent4 7 2 3 5 2" xfId="35500"/>
    <cellStyle name="40% - Accent4 7 2 3 6" xfId="35501"/>
    <cellStyle name="40% - Accent4 7 2 4" xfId="35502"/>
    <cellStyle name="40% - Accent4 7 2 4 2" xfId="35503"/>
    <cellStyle name="40% - Accent4 7 2 4 2 2" xfId="35504"/>
    <cellStyle name="40% - Accent4 7 2 4 2 2 2" xfId="35505"/>
    <cellStyle name="40% - Accent4 7 2 4 2 3" xfId="35506"/>
    <cellStyle name="40% - Accent4 7 2 4 3" xfId="35507"/>
    <cellStyle name="40% - Accent4 7 2 4 3 2" xfId="35508"/>
    <cellStyle name="40% - Accent4 7 2 4 3 2 2" xfId="35509"/>
    <cellStyle name="40% - Accent4 7 2 4 3 3" xfId="35510"/>
    <cellStyle name="40% - Accent4 7 2 4 4" xfId="35511"/>
    <cellStyle name="40% - Accent4 7 2 4 4 2" xfId="35512"/>
    <cellStyle name="40% - Accent4 7 2 4 5" xfId="35513"/>
    <cellStyle name="40% - Accent4 7 2 5" xfId="35514"/>
    <cellStyle name="40% - Accent4 7 2 5 2" xfId="35515"/>
    <cellStyle name="40% - Accent4 7 2 5 2 2" xfId="35516"/>
    <cellStyle name="40% - Accent4 7 2 5 3" xfId="35517"/>
    <cellStyle name="40% - Accent4 7 2 6" xfId="35518"/>
    <cellStyle name="40% - Accent4 7 2 6 2" xfId="35519"/>
    <cellStyle name="40% - Accent4 7 2 6 2 2" xfId="35520"/>
    <cellStyle name="40% - Accent4 7 2 6 3" xfId="35521"/>
    <cellStyle name="40% - Accent4 7 2 7" xfId="35522"/>
    <cellStyle name="40% - Accent4 7 2 7 2" xfId="35523"/>
    <cellStyle name="40% - Accent4 7 2 7 2 2" xfId="35524"/>
    <cellStyle name="40% - Accent4 7 2 7 3" xfId="35525"/>
    <cellStyle name="40% - Accent4 7 2 8" xfId="35526"/>
    <cellStyle name="40% - Accent4 7 2 8 2" xfId="35527"/>
    <cellStyle name="40% - Accent4 7 2 9" xfId="35528"/>
    <cellStyle name="40% - Accent4 7 3" xfId="35529"/>
    <cellStyle name="40% - Accent4 7 3 2" xfId="35530"/>
    <cellStyle name="40% - Accent4 7 3 2 2" xfId="35531"/>
    <cellStyle name="40% - Accent4 7 3 2 2 2" xfId="35532"/>
    <cellStyle name="40% - Accent4 7 3 2 2 2 2" xfId="35533"/>
    <cellStyle name="40% - Accent4 7 3 2 2 2 2 2" xfId="35534"/>
    <cellStyle name="40% - Accent4 7 3 2 2 2 3" xfId="35535"/>
    <cellStyle name="40% - Accent4 7 3 2 2 3" xfId="35536"/>
    <cellStyle name="40% - Accent4 7 3 2 2 3 2" xfId="35537"/>
    <cellStyle name="40% - Accent4 7 3 2 2 3 2 2" xfId="35538"/>
    <cellStyle name="40% - Accent4 7 3 2 2 3 3" xfId="35539"/>
    <cellStyle name="40% - Accent4 7 3 2 2 4" xfId="35540"/>
    <cellStyle name="40% - Accent4 7 3 2 2 4 2" xfId="35541"/>
    <cellStyle name="40% - Accent4 7 3 2 2 5" xfId="35542"/>
    <cellStyle name="40% - Accent4 7 3 2 3" xfId="35543"/>
    <cellStyle name="40% - Accent4 7 3 2 3 2" xfId="35544"/>
    <cellStyle name="40% - Accent4 7 3 2 3 2 2" xfId="35545"/>
    <cellStyle name="40% - Accent4 7 3 2 3 3" xfId="35546"/>
    <cellStyle name="40% - Accent4 7 3 2 4" xfId="35547"/>
    <cellStyle name="40% - Accent4 7 3 2 4 2" xfId="35548"/>
    <cellStyle name="40% - Accent4 7 3 2 4 2 2" xfId="35549"/>
    <cellStyle name="40% - Accent4 7 3 2 4 3" xfId="35550"/>
    <cellStyle name="40% - Accent4 7 3 2 5" xfId="35551"/>
    <cellStyle name="40% - Accent4 7 3 2 5 2" xfId="35552"/>
    <cellStyle name="40% - Accent4 7 3 2 6" xfId="35553"/>
    <cellStyle name="40% - Accent4 7 3 3" xfId="35554"/>
    <cellStyle name="40% - Accent4 7 3 3 2" xfId="35555"/>
    <cellStyle name="40% - Accent4 7 3 3 2 2" xfId="35556"/>
    <cellStyle name="40% - Accent4 7 3 3 2 2 2" xfId="35557"/>
    <cellStyle name="40% - Accent4 7 3 3 2 3" xfId="35558"/>
    <cellStyle name="40% - Accent4 7 3 3 3" xfId="35559"/>
    <cellStyle name="40% - Accent4 7 3 3 3 2" xfId="35560"/>
    <cellStyle name="40% - Accent4 7 3 3 3 2 2" xfId="35561"/>
    <cellStyle name="40% - Accent4 7 3 3 3 3" xfId="35562"/>
    <cellStyle name="40% - Accent4 7 3 3 4" xfId="35563"/>
    <cellStyle name="40% - Accent4 7 3 3 4 2" xfId="35564"/>
    <cellStyle name="40% - Accent4 7 3 3 5" xfId="35565"/>
    <cellStyle name="40% - Accent4 7 3 4" xfId="35566"/>
    <cellStyle name="40% - Accent4 7 3 4 2" xfId="35567"/>
    <cellStyle name="40% - Accent4 7 3 4 2 2" xfId="35568"/>
    <cellStyle name="40% - Accent4 7 3 4 3" xfId="35569"/>
    <cellStyle name="40% - Accent4 7 3 5" xfId="35570"/>
    <cellStyle name="40% - Accent4 7 3 5 2" xfId="35571"/>
    <cellStyle name="40% - Accent4 7 3 5 2 2" xfId="35572"/>
    <cellStyle name="40% - Accent4 7 3 5 3" xfId="35573"/>
    <cellStyle name="40% - Accent4 7 3 6" xfId="35574"/>
    <cellStyle name="40% - Accent4 7 3 6 2" xfId="35575"/>
    <cellStyle name="40% - Accent4 7 3 6 2 2" xfId="35576"/>
    <cellStyle name="40% - Accent4 7 3 6 3" xfId="35577"/>
    <cellStyle name="40% - Accent4 7 3 7" xfId="35578"/>
    <cellStyle name="40% - Accent4 7 3 7 2" xfId="35579"/>
    <cellStyle name="40% - Accent4 7 3 8" xfId="35580"/>
    <cellStyle name="40% - Accent4 7 4" xfId="35581"/>
    <cellStyle name="40% - Accent4 7 4 2" xfId="35582"/>
    <cellStyle name="40% - Accent4 7 4 2 2" xfId="35583"/>
    <cellStyle name="40% - Accent4 7 4 2 2 2" xfId="35584"/>
    <cellStyle name="40% - Accent4 7 4 2 2 2 2" xfId="35585"/>
    <cellStyle name="40% - Accent4 7 4 2 2 3" xfId="35586"/>
    <cellStyle name="40% - Accent4 7 4 2 3" xfId="35587"/>
    <cellStyle name="40% - Accent4 7 4 2 3 2" xfId="35588"/>
    <cellStyle name="40% - Accent4 7 4 2 3 2 2" xfId="35589"/>
    <cellStyle name="40% - Accent4 7 4 2 3 3" xfId="35590"/>
    <cellStyle name="40% - Accent4 7 4 2 4" xfId="35591"/>
    <cellStyle name="40% - Accent4 7 4 2 4 2" xfId="35592"/>
    <cellStyle name="40% - Accent4 7 4 2 5" xfId="35593"/>
    <cellStyle name="40% - Accent4 7 4 3" xfId="35594"/>
    <cellStyle name="40% - Accent4 7 4 3 2" xfId="35595"/>
    <cellStyle name="40% - Accent4 7 4 3 2 2" xfId="35596"/>
    <cellStyle name="40% - Accent4 7 4 3 3" xfId="35597"/>
    <cellStyle name="40% - Accent4 7 4 4" xfId="35598"/>
    <cellStyle name="40% - Accent4 7 4 4 2" xfId="35599"/>
    <cellStyle name="40% - Accent4 7 4 4 2 2" xfId="35600"/>
    <cellStyle name="40% - Accent4 7 4 4 3" xfId="35601"/>
    <cellStyle name="40% - Accent4 7 4 5" xfId="35602"/>
    <cellStyle name="40% - Accent4 7 4 5 2" xfId="35603"/>
    <cellStyle name="40% - Accent4 7 4 6" xfId="35604"/>
    <cellStyle name="40% - Accent4 7 5" xfId="35605"/>
    <cellStyle name="40% - Accent4 7 5 2" xfId="35606"/>
    <cellStyle name="40% - Accent4 7 5 2 2" xfId="35607"/>
    <cellStyle name="40% - Accent4 7 5 2 2 2" xfId="35608"/>
    <cellStyle name="40% - Accent4 7 5 2 3" xfId="35609"/>
    <cellStyle name="40% - Accent4 7 5 3" xfId="35610"/>
    <cellStyle name="40% - Accent4 7 5 3 2" xfId="35611"/>
    <cellStyle name="40% - Accent4 7 5 3 2 2" xfId="35612"/>
    <cellStyle name="40% - Accent4 7 5 3 3" xfId="35613"/>
    <cellStyle name="40% - Accent4 7 5 4" xfId="35614"/>
    <cellStyle name="40% - Accent4 7 5 4 2" xfId="35615"/>
    <cellStyle name="40% - Accent4 7 5 5" xfId="35616"/>
    <cellStyle name="40% - Accent4 7 6" xfId="35617"/>
    <cellStyle name="40% - Accent4 7 6 2" xfId="35618"/>
    <cellStyle name="40% - Accent4 7 6 2 2" xfId="35619"/>
    <cellStyle name="40% - Accent4 7 6 3" xfId="35620"/>
    <cellStyle name="40% - Accent4 7 7" xfId="35621"/>
    <cellStyle name="40% - Accent4 7 7 2" xfId="35622"/>
    <cellStyle name="40% - Accent4 7 7 2 2" xfId="35623"/>
    <cellStyle name="40% - Accent4 7 7 3" xfId="35624"/>
    <cellStyle name="40% - Accent4 7 8" xfId="35625"/>
    <cellStyle name="40% - Accent4 7 8 2" xfId="35626"/>
    <cellStyle name="40% - Accent4 7 8 2 2" xfId="35627"/>
    <cellStyle name="40% - Accent4 7 8 3" xfId="35628"/>
    <cellStyle name="40% - Accent4 7 9" xfId="35629"/>
    <cellStyle name="40% - Accent4 7 9 2" xfId="35630"/>
    <cellStyle name="40% - Accent4 70" xfId="35631"/>
    <cellStyle name="40% - Accent4 70 2" xfId="35632"/>
    <cellStyle name="40% - Accent4 70 2 2" xfId="35633"/>
    <cellStyle name="40% - Accent4 70 3" xfId="35634"/>
    <cellStyle name="40% - Accent4 70 3 2" xfId="35635"/>
    <cellStyle name="40% - Accent4 70 4" xfId="35636"/>
    <cellStyle name="40% - Accent4 71" xfId="35637"/>
    <cellStyle name="40% - Accent4 71 2" xfId="35638"/>
    <cellStyle name="40% - Accent4 71 2 2" xfId="35639"/>
    <cellStyle name="40% - Accent4 71 3" xfId="35640"/>
    <cellStyle name="40% - Accent4 71 3 2" xfId="35641"/>
    <cellStyle name="40% - Accent4 71 4" xfId="35642"/>
    <cellStyle name="40% - Accent4 72" xfId="35643"/>
    <cellStyle name="40% - Accent4 72 2" xfId="35644"/>
    <cellStyle name="40% - Accent4 72 2 2" xfId="35645"/>
    <cellStyle name="40% - Accent4 72 3" xfId="35646"/>
    <cellStyle name="40% - Accent4 72 3 2" xfId="35647"/>
    <cellStyle name="40% - Accent4 72 4" xfId="35648"/>
    <cellStyle name="40% - Accent4 73" xfId="35649"/>
    <cellStyle name="40% - Accent4 73 2" xfId="35650"/>
    <cellStyle name="40% - Accent4 73 2 2" xfId="35651"/>
    <cellStyle name="40% - Accent4 73 3" xfId="35652"/>
    <cellStyle name="40% - Accent4 73 3 2" xfId="35653"/>
    <cellStyle name="40% - Accent4 73 4" xfId="35654"/>
    <cellStyle name="40% - Accent4 74" xfId="35655"/>
    <cellStyle name="40% - Accent4 74 2" xfId="35656"/>
    <cellStyle name="40% - Accent4 74 2 2" xfId="35657"/>
    <cellStyle name="40% - Accent4 74 3" xfId="35658"/>
    <cellStyle name="40% - Accent4 74 3 2" xfId="35659"/>
    <cellStyle name="40% - Accent4 74 4" xfId="35660"/>
    <cellStyle name="40% - Accent4 75" xfId="35661"/>
    <cellStyle name="40% - Accent4 75 2" xfId="35662"/>
    <cellStyle name="40% - Accent4 75 2 2" xfId="35663"/>
    <cellStyle name="40% - Accent4 75 3" xfId="35664"/>
    <cellStyle name="40% - Accent4 75 3 2" xfId="35665"/>
    <cellStyle name="40% - Accent4 75 4" xfId="35666"/>
    <cellStyle name="40% - Accent4 76" xfId="35667"/>
    <cellStyle name="40% - Accent4 76 2" xfId="35668"/>
    <cellStyle name="40% - Accent4 76 2 2" xfId="35669"/>
    <cellStyle name="40% - Accent4 76 3" xfId="35670"/>
    <cellStyle name="40% - Accent4 76 3 2" xfId="35671"/>
    <cellStyle name="40% - Accent4 76 4" xfId="35672"/>
    <cellStyle name="40% - Accent4 77" xfId="35673"/>
    <cellStyle name="40% - Accent4 77 2" xfId="35674"/>
    <cellStyle name="40% - Accent4 77 2 2" xfId="35675"/>
    <cellStyle name="40% - Accent4 77 3" xfId="35676"/>
    <cellStyle name="40% - Accent4 77 3 2" xfId="35677"/>
    <cellStyle name="40% - Accent4 77 4" xfId="35678"/>
    <cellStyle name="40% - Accent4 78" xfId="35679"/>
    <cellStyle name="40% - Accent4 78 2" xfId="35680"/>
    <cellStyle name="40% - Accent4 78 2 2" xfId="35681"/>
    <cellStyle name="40% - Accent4 78 3" xfId="35682"/>
    <cellStyle name="40% - Accent4 78 3 2" xfId="35683"/>
    <cellStyle name="40% - Accent4 78 4" xfId="35684"/>
    <cellStyle name="40% - Accent4 79" xfId="35685"/>
    <cellStyle name="40% - Accent4 79 2" xfId="35686"/>
    <cellStyle name="40% - Accent4 79 2 2" xfId="35687"/>
    <cellStyle name="40% - Accent4 79 3" xfId="35688"/>
    <cellStyle name="40% - Accent4 79 3 2" xfId="35689"/>
    <cellStyle name="40% - Accent4 79 4" xfId="35690"/>
    <cellStyle name="40% - Accent4 8" xfId="35691"/>
    <cellStyle name="40% - Accent4 8 10" xfId="35692"/>
    <cellStyle name="40% - Accent4 8 10 2" xfId="35693"/>
    <cellStyle name="40% - Accent4 8 11" xfId="35694"/>
    <cellStyle name="40% - Accent4 8 2" xfId="35695"/>
    <cellStyle name="40% - Accent4 8 2 2" xfId="35696"/>
    <cellStyle name="40% - Accent4 8 2 2 2" xfId="35697"/>
    <cellStyle name="40% - Accent4 8 2 2 2 2" xfId="35698"/>
    <cellStyle name="40% - Accent4 8 2 2 2 2 2" xfId="35699"/>
    <cellStyle name="40% - Accent4 8 2 2 2 2 2 2" xfId="35700"/>
    <cellStyle name="40% - Accent4 8 2 2 2 2 2 2 2" xfId="35701"/>
    <cellStyle name="40% - Accent4 8 2 2 2 2 2 3" xfId="35702"/>
    <cellStyle name="40% - Accent4 8 2 2 2 2 3" xfId="35703"/>
    <cellStyle name="40% - Accent4 8 2 2 2 2 3 2" xfId="35704"/>
    <cellStyle name="40% - Accent4 8 2 2 2 2 3 2 2" xfId="35705"/>
    <cellStyle name="40% - Accent4 8 2 2 2 2 3 3" xfId="35706"/>
    <cellStyle name="40% - Accent4 8 2 2 2 2 4" xfId="35707"/>
    <cellStyle name="40% - Accent4 8 2 2 2 2 4 2" xfId="35708"/>
    <cellStyle name="40% - Accent4 8 2 2 2 2 5" xfId="35709"/>
    <cellStyle name="40% - Accent4 8 2 2 2 3" xfId="35710"/>
    <cellStyle name="40% - Accent4 8 2 2 2 3 2" xfId="35711"/>
    <cellStyle name="40% - Accent4 8 2 2 2 3 2 2" xfId="35712"/>
    <cellStyle name="40% - Accent4 8 2 2 2 3 3" xfId="35713"/>
    <cellStyle name="40% - Accent4 8 2 2 2 4" xfId="35714"/>
    <cellStyle name="40% - Accent4 8 2 2 2 4 2" xfId="35715"/>
    <cellStyle name="40% - Accent4 8 2 2 2 4 2 2" xfId="35716"/>
    <cellStyle name="40% - Accent4 8 2 2 2 4 3" xfId="35717"/>
    <cellStyle name="40% - Accent4 8 2 2 2 5" xfId="35718"/>
    <cellStyle name="40% - Accent4 8 2 2 2 5 2" xfId="35719"/>
    <cellStyle name="40% - Accent4 8 2 2 2 6" xfId="35720"/>
    <cellStyle name="40% - Accent4 8 2 2 3" xfId="35721"/>
    <cellStyle name="40% - Accent4 8 2 2 3 2" xfId="35722"/>
    <cellStyle name="40% - Accent4 8 2 2 3 2 2" xfId="35723"/>
    <cellStyle name="40% - Accent4 8 2 2 3 2 2 2" xfId="35724"/>
    <cellStyle name="40% - Accent4 8 2 2 3 2 3" xfId="35725"/>
    <cellStyle name="40% - Accent4 8 2 2 3 3" xfId="35726"/>
    <cellStyle name="40% - Accent4 8 2 2 3 3 2" xfId="35727"/>
    <cellStyle name="40% - Accent4 8 2 2 3 3 2 2" xfId="35728"/>
    <cellStyle name="40% - Accent4 8 2 2 3 3 3" xfId="35729"/>
    <cellStyle name="40% - Accent4 8 2 2 3 4" xfId="35730"/>
    <cellStyle name="40% - Accent4 8 2 2 3 4 2" xfId="35731"/>
    <cellStyle name="40% - Accent4 8 2 2 3 5" xfId="35732"/>
    <cellStyle name="40% - Accent4 8 2 2 4" xfId="35733"/>
    <cellStyle name="40% - Accent4 8 2 2 4 2" xfId="35734"/>
    <cellStyle name="40% - Accent4 8 2 2 4 2 2" xfId="35735"/>
    <cellStyle name="40% - Accent4 8 2 2 4 3" xfId="35736"/>
    <cellStyle name="40% - Accent4 8 2 2 5" xfId="35737"/>
    <cellStyle name="40% - Accent4 8 2 2 5 2" xfId="35738"/>
    <cellStyle name="40% - Accent4 8 2 2 5 2 2" xfId="35739"/>
    <cellStyle name="40% - Accent4 8 2 2 5 3" xfId="35740"/>
    <cellStyle name="40% - Accent4 8 2 2 6" xfId="35741"/>
    <cellStyle name="40% - Accent4 8 2 2 6 2" xfId="35742"/>
    <cellStyle name="40% - Accent4 8 2 2 6 2 2" xfId="35743"/>
    <cellStyle name="40% - Accent4 8 2 2 6 3" xfId="35744"/>
    <cellStyle name="40% - Accent4 8 2 2 7" xfId="35745"/>
    <cellStyle name="40% - Accent4 8 2 2 7 2" xfId="35746"/>
    <cellStyle name="40% - Accent4 8 2 2 8" xfId="35747"/>
    <cellStyle name="40% - Accent4 8 2 3" xfId="35748"/>
    <cellStyle name="40% - Accent4 8 2 3 2" xfId="35749"/>
    <cellStyle name="40% - Accent4 8 2 3 2 2" xfId="35750"/>
    <cellStyle name="40% - Accent4 8 2 3 2 2 2" xfId="35751"/>
    <cellStyle name="40% - Accent4 8 2 3 2 2 2 2" xfId="35752"/>
    <cellStyle name="40% - Accent4 8 2 3 2 2 3" xfId="35753"/>
    <cellStyle name="40% - Accent4 8 2 3 2 3" xfId="35754"/>
    <cellStyle name="40% - Accent4 8 2 3 2 3 2" xfId="35755"/>
    <cellStyle name="40% - Accent4 8 2 3 2 3 2 2" xfId="35756"/>
    <cellStyle name="40% - Accent4 8 2 3 2 3 3" xfId="35757"/>
    <cellStyle name="40% - Accent4 8 2 3 2 4" xfId="35758"/>
    <cellStyle name="40% - Accent4 8 2 3 2 4 2" xfId="35759"/>
    <cellStyle name="40% - Accent4 8 2 3 2 5" xfId="35760"/>
    <cellStyle name="40% - Accent4 8 2 3 3" xfId="35761"/>
    <cellStyle name="40% - Accent4 8 2 3 3 2" xfId="35762"/>
    <cellStyle name="40% - Accent4 8 2 3 3 2 2" xfId="35763"/>
    <cellStyle name="40% - Accent4 8 2 3 3 3" xfId="35764"/>
    <cellStyle name="40% - Accent4 8 2 3 4" xfId="35765"/>
    <cellStyle name="40% - Accent4 8 2 3 4 2" xfId="35766"/>
    <cellStyle name="40% - Accent4 8 2 3 4 2 2" xfId="35767"/>
    <cellStyle name="40% - Accent4 8 2 3 4 3" xfId="35768"/>
    <cellStyle name="40% - Accent4 8 2 3 5" xfId="35769"/>
    <cellStyle name="40% - Accent4 8 2 3 5 2" xfId="35770"/>
    <cellStyle name="40% - Accent4 8 2 3 6" xfId="35771"/>
    <cellStyle name="40% - Accent4 8 2 4" xfId="35772"/>
    <cellStyle name="40% - Accent4 8 2 4 2" xfId="35773"/>
    <cellStyle name="40% - Accent4 8 2 4 2 2" xfId="35774"/>
    <cellStyle name="40% - Accent4 8 2 4 2 2 2" xfId="35775"/>
    <cellStyle name="40% - Accent4 8 2 4 2 3" xfId="35776"/>
    <cellStyle name="40% - Accent4 8 2 4 3" xfId="35777"/>
    <cellStyle name="40% - Accent4 8 2 4 3 2" xfId="35778"/>
    <cellStyle name="40% - Accent4 8 2 4 3 2 2" xfId="35779"/>
    <cellStyle name="40% - Accent4 8 2 4 3 3" xfId="35780"/>
    <cellStyle name="40% - Accent4 8 2 4 4" xfId="35781"/>
    <cellStyle name="40% - Accent4 8 2 4 4 2" xfId="35782"/>
    <cellStyle name="40% - Accent4 8 2 4 5" xfId="35783"/>
    <cellStyle name="40% - Accent4 8 2 5" xfId="35784"/>
    <cellStyle name="40% - Accent4 8 2 5 2" xfId="35785"/>
    <cellStyle name="40% - Accent4 8 2 5 2 2" xfId="35786"/>
    <cellStyle name="40% - Accent4 8 2 5 3" xfId="35787"/>
    <cellStyle name="40% - Accent4 8 2 6" xfId="35788"/>
    <cellStyle name="40% - Accent4 8 2 6 2" xfId="35789"/>
    <cellStyle name="40% - Accent4 8 2 6 2 2" xfId="35790"/>
    <cellStyle name="40% - Accent4 8 2 6 3" xfId="35791"/>
    <cellStyle name="40% - Accent4 8 2 7" xfId="35792"/>
    <cellStyle name="40% - Accent4 8 2 7 2" xfId="35793"/>
    <cellStyle name="40% - Accent4 8 2 7 2 2" xfId="35794"/>
    <cellStyle name="40% - Accent4 8 2 7 3" xfId="35795"/>
    <cellStyle name="40% - Accent4 8 2 8" xfId="35796"/>
    <cellStyle name="40% - Accent4 8 2 8 2" xfId="35797"/>
    <cellStyle name="40% - Accent4 8 2 9" xfId="35798"/>
    <cellStyle name="40% - Accent4 8 3" xfId="35799"/>
    <cellStyle name="40% - Accent4 8 3 2" xfId="35800"/>
    <cellStyle name="40% - Accent4 8 3 2 2" xfId="35801"/>
    <cellStyle name="40% - Accent4 8 3 2 2 2" xfId="35802"/>
    <cellStyle name="40% - Accent4 8 3 2 2 2 2" xfId="35803"/>
    <cellStyle name="40% - Accent4 8 3 2 2 2 2 2" xfId="35804"/>
    <cellStyle name="40% - Accent4 8 3 2 2 2 3" xfId="35805"/>
    <cellStyle name="40% - Accent4 8 3 2 2 3" xfId="35806"/>
    <cellStyle name="40% - Accent4 8 3 2 2 3 2" xfId="35807"/>
    <cellStyle name="40% - Accent4 8 3 2 2 3 2 2" xfId="35808"/>
    <cellStyle name="40% - Accent4 8 3 2 2 3 3" xfId="35809"/>
    <cellStyle name="40% - Accent4 8 3 2 2 4" xfId="35810"/>
    <cellStyle name="40% - Accent4 8 3 2 2 4 2" xfId="35811"/>
    <cellStyle name="40% - Accent4 8 3 2 2 5" xfId="35812"/>
    <cellStyle name="40% - Accent4 8 3 2 3" xfId="35813"/>
    <cellStyle name="40% - Accent4 8 3 2 3 2" xfId="35814"/>
    <cellStyle name="40% - Accent4 8 3 2 3 2 2" xfId="35815"/>
    <cellStyle name="40% - Accent4 8 3 2 3 3" xfId="35816"/>
    <cellStyle name="40% - Accent4 8 3 2 4" xfId="35817"/>
    <cellStyle name="40% - Accent4 8 3 2 4 2" xfId="35818"/>
    <cellStyle name="40% - Accent4 8 3 2 4 2 2" xfId="35819"/>
    <cellStyle name="40% - Accent4 8 3 2 4 3" xfId="35820"/>
    <cellStyle name="40% - Accent4 8 3 2 5" xfId="35821"/>
    <cellStyle name="40% - Accent4 8 3 2 5 2" xfId="35822"/>
    <cellStyle name="40% - Accent4 8 3 2 6" xfId="35823"/>
    <cellStyle name="40% - Accent4 8 3 3" xfId="35824"/>
    <cellStyle name="40% - Accent4 8 3 3 2" xfId="35825"/>
    <cellStyle name="40% - Accent4 8 3 3 2 2" xfId="35826"/>
    <cellStyle name="40% - Accent4 8 3 3 2 2 2" xfId="35827"/>
    <cellStyle name="40% - Accent4 8 3 3 2 3" xfId="35828"/>
    <cellStyle name="40% - Accent4 8 3 3 3" xfId="35829"/>
    <cellStyle name="40% - Accent4 8 3 3 3 2" xfId="35830"/>
    <cellStyle name="40% - Accent4 8 3 3 3 2 2" xfId="35831"/>
    <cellStyle name="40% - Accent4 8 3 3 3 3" xfId="35832"/>
    <cellStyle name="40% - Accent4 8 3 3 4" xfId="35833"/>
    <cellStyle name="40% - Accent4 8 3 3 4 2" xfId="35834"/>
    <cellStyle name="40% - Accent4 8 3 3 5" xfId="35835"/>
    <cellStyle name="40% - Accent4 8 3 4" xfId="35836"/>
    <cellStyle name="40% - Accent4 8 3 4 2" xfId="35837"/>
    <cellStyle name="40% - Accent4 8 3 4 2 2" xfId="35838"/>
    <cellStyle name="40% - Accent4 8 3 4 3" xfId="35839"/>
    <cellStyle name="40% - Accent4 8 3 5" xfId="35840"/>
    <cellStyle name="40% - Accent4 8 3 5 2" xfId="35841"/>
    <cellStyle name="40% - Accent4 8 3 5 2 2" xfId="35842"/>
    <cellStyle name="40% - Accent4 8 3 5 3" xfId="35843"/>
    <cellStyle name="40% - Accent4 8 3 6" xfId="35844"/>
    <cellStyle name="40% - Accent4 8 3 6 2" xfId="35845"/>
    <cellStyle name="40% - Accent4 8 3 6 2 2" xfId="35846"/>
    <cellStyle name="40% - Accent4 8 3 6 3" xfId="35847"/>
    <cellStyle name="40% - Accent4 8 3 7" xfId="35848"/>
    <cellStyle name="40% - Accent4 8 3 7 2" xfId="35849"/>
    <cellStyle name="40% - Accent4 8 3 8" xfId="35850"/>
    <cellStyle name="40% - Accent4 8 4" xfId="35851"/>
    <cellStyle name="40% - Accent4 8 4 2" xfId="35852"/>
    <cellStyle name="40% - Accent4 8 4 2 2" xfId="35853"/>
    <cellStyle name="40% - Accent4 8 4 2 2 2" xfId="35854"/>
    <cellStyle name="40% - Accent4 8 4 2 2 2 2" xfId="35855"/>
    <cellStyle name="40% - Accent4 8 4 2 2 3" xfId="35856"/>
    <cellStyle name="40% - Accent4 8 4 2 3" xfId="35857"/>
    <cellStyle name="40% - Accent4 8 4 2 3 2" xfId="35858"/>
    <cellStyle name="40% - Accent4 8 4 2 3 2 2" xfId="35859"/>
    <cellStyle name="40% - Accent4 8 4 2 3 3" xfId="35860"/>
    <cellStyle name="40% - Accent4 8 4 2 4" xfId="35861"/>
    <cellStyle name="40% - Accent4 8 4 2 4 2" xfId="35862"/>
    <cellStyle name="40% - Accent4 8 4 2 5" xfId="35863"/>
    <cellStyle name="40% - Accent4 8 4 3" xfId="35864"/>
    <cellStyle name="40% - Accent4 8 4 3 2" xfId="35865"/>
    <cellStyle name="40% - Accent4 8 4 3 2 2" xfId="35866"/>
    <cellStyle name="40% - Accent4 8 4 3 3" xfId="35867"/>
    <cellStyle name="40% - Accent4 8 4 4" xfId="35868"/>
    <cellStyle name="40% - Accent4 8 4 4 2" xfId="35869"/>
    <cellStyle name="40% - Accent4 8 4 4 2 2" xfId="35870"/>
    <cellStyle name="40% - Accent4 8 4 4 3" xfId="35871"/>
    <cellStyle name="40% - Accent4 8 4 5" xfId="35872"/>
    <cellStyle name="40% - Accent4 8 4 5 2" xfId="35873"/>
    <cellStyle name="40% - Accent4 8 4 6" xfId="35874"/>
    <cellStyle name="40% - Accent4 8 5" xfId="35875"/>
    <cellStyle name="40% - Accent4 8 5 2" xfId="35876"/>
    <cellStyle name="40% - Accent4 8 5 2 2" xfId="35877"/>
    <cellStyle name="40% - Accent4 8 5 2 2 2" xfId="35878"/>
    <cellStyle name="40% - Accent4 8 5 2 3" xfId="35879"/>
    <cellStyle name="40% - Accent4 8 5 3" xfId="35880"/>
    <cellStyle name="40% - Accent4 8 5 3 2" xfId="35881"/>
    <cellStyle name="40% - Accent4 8 5 3 2 2" xfId="35882"/>
    <cellStyle name="40% - Accent4 8 5 3 3" xfId="35883"/>
    <cellStyle name="40% - Accent4 8 5 4" xfId="35884"/>
    <cellStyle name="40% - Accent4 8 5 4 2" xfId="35885"/>
    <cellStyle name="40% - Accent4 8 5 5" xfId="35886"/>
    <cellStyle name="40% - Accent4 8 6" xfId="35887"/>
    <cellStyle name="40% - Accent4 8 6 2" xfId="35888"/>
    <cellStyle name="40% - Accent4 8 6 2 2" xfId="35889"/>
    <cellStyle name="40% - Accent4 8 6 3" xfId="35890"/>
    <cellStyle name="40% - Accent4 8 7" xfId="35891"/>
    <cellStyle name="40% - Accent4 8 7 2" xfId="35892"/>
    <cellStyle name="40% - Accent4 8 7 2 2" xfId="35893"/>
    <cellStyle name="40% - Accent4 8 7 3" xfId="35894"/>
    <cellStyle name="40% - Accent4 8 8" xfId="35895"/>
    <cellStyle name="40% - Accent4 8 8 2" xfId="35896"/>
    <cellStyle name="40% - Accent4 8 8 2 2" xfId="35897"/>
    <cellStyle name="40% - Accent4 8 8 3" xfId="35898"/>
    <cellStyle name="40% - Accent4 8 9" xfId="35899"/>
    <cellStyle name="40% - Accent4 8 9 2" xfId="35900"/>
    <cellStyle name="40% - Accent4 80" xfId="35901"/>
    <cellStyle name="40% - Accent4 80 2" xfId="35902"/>
    <cellStyle name="40% - Accent4 80 2 2" xfId="35903"/>
    <cellStyle name="40% - Accent4 80 3" xfId="35904"/>
    <cellStyle name="40% - Accent4 81" xfId="35905"/>
    <cellStyle name="40% - Accent4 81 2" xfId="35906"/>
    <cellStyle name="40% - Accent4 82" xfId="35907"/>
    <cellStyle name="40% - Accent4 82 2" xfId="35908"/>
    <cellStyle name="40% - Accent4 83" xfId="35909"/>
    <cellStyle name="40% - Accent4 83 2" xfId="35910"/>
    <cellStyle name="40% - Accent4 84" xfId="35911"/>
    <cellStyle name="40% - Accent4 84 2" xfId="35912"/>
    <cellStyle name="40% - Accent4 85" xfId="35913"/>
    <cellStyle name="40% - Accent4 85 2" xfId="35914"/>
    <cellStyle name="40% - Accent4 86" xfId="35915"/>
    <cellStyle name="40% - Accent4 86 2" xfId="35916"/>
    <cellStyle name="40% - Accent4 87" xfId="35917"/>
    <cellStyle name="40% - Accent4 87 2" xfId="35918"/>
    <cellStyle name="40% - Accent4 88" xfId="35919"/>
    <cellStyle name="40% - Accent4 88 2" xfId="35920"/>
    <cellStyle name="40% - Accent4 89" xfId="35921"/>
    <cellStyle name="40% - Accent4 89 2" xfId="35922"/>
    <cellStyle name="40% - Accent4 9" xfId="35923"/>
    <cellStyle name="40% - Accent4 9 10" xfId="35924"/>
    <cellStyle name="40% - Accent4 9 2" xfId="35925"/>
    <cellStyle name="40% - Accent4 9 2 2" xfId="35926"/>
    <cellStyle name="40% - Accent4 9 2 2 2" xfId="35927"/>
    <cellStyle name="40% - Accent4 9 2 2 2 2" xfId="35928"/>
    <cellStyle name="40% - Accent4 9 2 2 2 2 2" xfId="35929"/>
    <cellStyle name="40% - Accent4 9 2 2 2 2 2 2" xfId="35930"/>
    <cellStyle name="40% - Accent4 9 2 2 2 2 2 2 2" xfId="35931"/>
    <cellStyle name="40% - Accent4 9 2 2 2 2 2 3" xfId="35932"/>
    <cellStyle name="40% - Accent4 9 2 2 2 2 3" xfId="35933"/>
    <cellStyle name="40% - Accent4 9 2 2 2 2 3 2" xfId="35934"/>
    <cellStyle name="40% - Accent4 9 2 2 2 2 3 2 2" xfId="35935"/>
    <cellStyle name="40% - Accent4 9 2 2 2 2 3 3" xfId="35936"/>
    <cellStyle name="40% - Accent4 9 2 2 2 2 4" xfId="35937"/>
    <cellStyle name="40% - Accent4 9 2 2 2 2 4 2" xfId="35938"/>
    <cellStyle name="40% - Accent4 9 2 2 2 2 5" xfId="35939"/>
    <cellStyle name="40% - Accent4 9 2 2 2 3" xfId="35940"/>
    <cellStyle name="40% - Accent4 9 2 2 2 3 2" xfId="35941"/>
    <cellStyle name="40% - Accent4 9 2 2 2 3 2 2" xfId="35942"/>
    <cellStyle name="40% - Accent4 9 2 2 2 3 3" xfId="35943"/>
    <cellStyle name="40% - Accent4 9 2 2 2 4" xfId="35944"/>
    <cellStyle name="40% - Accent4 9 2 2 2 4 2" xfId="35945"/>
    <cellStyle name="40% - Accent4 9 2 2 2 4 2 2" xfId="35946"/>
    <cellStyle name="40% - Accent4 9 2 2 2 4 3" xfId="35947"/>
    <cellStyle name="40% - Accent4 9 2 2 2 5" xfId="35948"/>
    <cellStyle name="40% - Accent4 9 2 2 2 5 2" xfId="35949"/>
    <cellStyle name="40% - Accent4 9 2 2 2 6" xfId="35950"/>
    <cellStyle name="40% - Accent4 9 2 2 3" xfId="35951"/>
    <cellStyle name="40% - Accent4 9 2 2 3 2" xfId="35952"/>
    <cellStyle name="40% - Accent4 9 2 2 3 2 2" xfId="35953"/>
    <cellStyle name="40% - Accent4 9 2 2 3 2 2 2" xfId="35954"/>
    <cellStyle name="40% - Accent4 9 2 2 3 2 3" xfId="35955"/>
    <cellStyle name="40% - Accent4 9 2 2 3 3" xfId="35956"/>
    <cellStyle name="40% - Accent4 9 2 2 3 3 2" xfId="35957"/>
    <cellStyle name="40% - Accent4 9 2 2 3 3 2 2" xfId="35958"/>
    <cellStyle name="40% - Accent4 9 2 2 3 3 3" xfId="35959"/>
    <cellStyle name="40% - Accent4 9 2 2 3 4" xfId="35960"/>
    <cellStyle name="40% - Accent4 9 2 2 3 4 2" xfId="35961"/>
    <cellStyle name="40% - Accent4 9 2 2 3 5" xfId="35962"/>
    <cellStyle name="40% - Accent4 9 2 2 4" xfId="35963"/>
    <cellStyle name="40% - Accent4 9 2 2 4 2" xfId="35964"/>
    <cellStyle name="40% - Accent4 9 2 2 4 2 2" xfId="35965"/>
    <cellStyle name="40% - Accent4 9 2 2 4 3" xfId="35966"/>
    <cellStyle name="40% - Accent4 9 2 2 5" xfId="35967"/>
    <cellStyle name="40% - Accent4 9 2 2 5 2" xfId="35968"/>
    <cellStyle name="40% - Accent4 9 2 2 5 2 2" xfId="35969"/>
    <cellStyle name="40% - Accent4 9 2 2 5 3" xfId="35970"/>
    <cellStyle name="40% - Accent4 9 2 2 6" xfId="35971"/>
    <cellStyle name="40% - Accent4 9 2 2 6 2" xfId="35972"/>
    <cellStyle name="40% - Accent4 9 2 2 6 2 2" xfId="35973"/>
    <cellStyle name="40% - Accent4 9 2 2 6 3" xfId="35974"/>
    <cellStyle name="40% - Accent4 9 2 2 7" xfId="35975"/>
    <cellStyle name="40% - Accent4 9 2 2 7 2" xfId="35976"/>
    <cellStyle name="40% - Accent4 9 2 2 8" xfId="35977"/>
    <cellStyle name="40% - Accent4 9 2 3" xfId="35978"/>
    <cellStyle name="40% - Accent4 9 2 3 2" xfId="35979"/>
    <cellStyle name="40% - Accent4 9 2 3 2 2" xfId="35980"/>
    <cellStyle name="40% - Accent4 9 2 3 2 2 2" xfId="35981"/>
    <cellStyle name="40% - Accent4 9 2 3 2 2 2 2" xfId="35982"/>
    <cellStyle name="40% - Accent4 9 2 3 2 2 3" xfId="35983"/>
    <cellStyle name="40% - Accent4 9 2 3 2 3" xfId="35984"/>
    <cellStyle name="40% - Accent4 9 2 3 2 3 2" xfId="35985"/>
    <cellStyle name="40% - Accent4 9 2 3 2 3 2 2" xfId="35986"/>
    <cellStyle name="40% - Accent4 9 2 3 2 3 3" xfId="35987"/>
    <cellStyle name="40% - Accent4 9 2 3 2 4" xfId="35988"/>
    <cellStyle name="40% - Accent4 9 2 3 2 4 2" xfId="35989"/>
    <cellStyle name="40% - Accent4 9 2 3 2 5" xfId="35990"/>
    <cellStyle name="40% - Accent4 9 2 3 3" xfId="35991"/>
    <cellStyle name="40% - Accent4 9 2 3 3 2" xfId="35992"/>
    <cellStyle name="40% - Accent4 9 2 3 3 2 2" xfId="35993"/>
    <cellStyle name="40% - Accent4 9 2 3 3 3" xfId="35994"/>
    <cellStyle name="40% - Accent4 9 2 3 4" xfId="35995"/>
    <cellStyle name="40% - Accent4 9 2 3 4 2" xfId="35996"/>
    <cellStyle name="40% - Accent4 9 2 3 4 2 2" xfId="35997"/>
    <cellStyle name="40% - Accent4 9 2 3 4 3" xfId="35998"/>
    <cellStyle name="40% - Accent4 9 2 3 5" xfId="35999"/>
    <cellStyle name="40% - Accent4 9 2 3 5 2" xfId="36000"/>
    <cellStyle name="40% - Accent4 9 2 3 6" xfId="36001"/>
    <cellStyle name="40% - Accent4 9 2 4" xfId="36002"/>
    <cellStyle name="40% - Accent4 9 2 4 2" xfId="36003"/>
    <cellStyle name="40% - Accent4 9 2 4 2 2" xfId="36004"/>
    <cellStyle name="40% - Accent4 9 2 4 2 2 2" xfId="36005"/>
    <cellStyle name="40% - Accent4 9 2 4 2 3" xfId="36006"/>
    <cellStyle name="40% - Accent4 9 2 4 3" xfId="36007"/>
    <cellStyle name="40% - Accent4 9 2 4 3 2" xfId="36008"/>
    <cellStyle name="40% - Accent4 9 2 4 3 2 2" xfId="36009"/>
    <cellStyle name="40% - Accent4 9 2 4 3 3" xfId="36010"/>
    <cellStyle name="40% - Accent4 9 2 4 4" xfId="36011"/>
    <cellStyle name="40% - Accent4 9 2 4 4 2" xfId="36012"/>
    <cellStyle name="40% - Accent4 9 2 4 5" xfId="36013"/>
    <cellStyle name="40% - Accent4 9 2 5" xfId="36014"/>
    <cellStyle name="40% - Accent4 9 2 5 2" xfId="36015"/>
    <cellStyle name="40% - Accent4 9 2 5 2 2" xfId="36016"/>
    <cellStyle name="40% - Accent4 9 2 5 3" xfId="36017"/>
    <cellStyle name="40% - Accent4 9 2 6" xfId="36018"/>
    <cellStyle name="40% - Accent4 9 2 6 2" xfId="36019"/>
    <cellStyle name="40% - Accent4 9 2 6 2 2" xfId="36020"/>
    <cellStyle name="40% - Accent4 9 2 6 3" xfId="36021"/>
    <cellStyle name="40% - Accent4 9 2 7" xfId="36022"/>
    <cellStyle name="40% - Accent4 9 2 7 2" xfId="36023"/>
    <cellStyle name="40% - Accent4 9 2 7 2 2" xfId="36024"/>
    <cellStyle name="40% - Accent4 9 2 7 3" xfId="36025"/>
    <cellStyle name="40% - Accent4 9 2 8" xfId="36026"/>
    <cellStyle name="40% - Accent4 9 2 8 2" xfId="36027"/>
    <cellStyle name="40% - Accent4 9 2 9" xfId="36028"/>
    <cellStyle name="40% - Accent4 9 3" xfId="36029"/>
    <cellStyle name="40% - Accent4 9 3 2" xfId="36030"/>
    <cellStyle name="40% - Accent4 9 3 2 2" xfId="36031"/>
    <cellStyle name="40% - Accent4 9 3 2 2 2" xfId="36032"/>
    <cellStyle name="40% - Accent4 9 3 2 2 2 2" xfId="36033"/>
    <cellStyle name="40% - Accent4 9 3 2 2 2 2 2" xfId="36034"/>
    <cellStyle name="40% - Accent4 9 3 2 2 2 3" xfId="36035"/>
    <cellStyle name="40% - Accent4 9 3 2 2 3" xfId="36036"/>
    <cellStyle name="40% - Accent4 9 3 2 2 3 2" xfId="36037"/>
    <cellStyle name="40% - Accent4 9 3 2 2 3 2 2" xfId="36038"/>
    <cellStyle name="40% - Accent4 9 3 2 2 3 3" xfId="36039"/>
    <cellStyle name="40% - Accent4 9 3 2 2 4" xfId="36040"/>
    <cellStyle name="40% - Accent4 9 3 2 2 4 2" xfId="36041"/>
    <cellStyle name="40% - Accent4 9 3 2 2 5" xfId="36042"/>
    <cellStyle name="40% - Accent4 9 3 2 3" xfId="36043"/>
    <cellStyle name="40% - Accent4 9 3 2 3 2" xfId="36044"/>
    <cellStyle name="40% - Accent4 9 3 2 3 2 2" xfId="36045"/>
    <cellStyle name="40% - Accent4 9 3 2 3 3" xfId="36046"/>
    <cellStyle name="40% - Accent4 9 3 2 4" xfId="36047"/>
    <cellStyle name="40% - Accent4 9 3 2 4 2" xfId="36048"/>
    <cellStyle name="40% - Accent4 9 3 2 4 2 2" xfId="36049"/>
    <cellStyle name="40% - Accent4 9 3 2 4 3" xfId="36050"/>
    <cellStyle name="40% - Accent4 9 3 2 5" xfId="36051"/>
    <cellStyle name="40% - Accent4 9 3 2 5 2" xfId="36052"/>
    <cellStyle name="40% - Accent4 9 3 2 6" xfId="36053"/>
    <cellStyle name="40% - Accent4 9 3 3" xfId="36054"/>
    <cellStyle name="40% - Accent4 9 3 3 2" xfId="36055"/>
    <cellStyle name="40% - Accent4 9 3 3 2 2" xfId="36056"/>
    <cellStyle name="40% - Accent4 9 3 3 2 2 2" xfId="36057"/>
    <cellStyle name="40% - Accent4 9 3 3 2 3" xfId="36058"/>
    <cellStyle name="40% - Accent4 9 3 3 3" xfId="36059"/>
    <cellStyle name="40% - Accent4 9 3 3 3 2" xfId="36060"/>
    <cellStyle name="40% - Accent4 9 3 3 3 2 2" xfId="36061"/>
    <cellStyle name="40% - Accent4 9 3 3 3 3" xfId="36062"/>
    <cellStyle name="40% - Accent4 9 3 3 4" xfId="36063"/>
    <cellStyle name="40% - Accent4 9 3 3 4 2" xfId="36064"/>
    <cellStyle name="40% - Accent4 9 3 3 5" xfId="36065"/>
    <cellStyle name="40% - Accent4 9 3 4" xfId="36066"/>
    <cellStyle name="40% - Accent4 9 3 4 2" xfId="36067"/>
    <cellStyle name="40% - Accent4 9 3 4 2 2" xfId="36068"/>
    <cellStyle name="40% - Accent4 9 3 4 3" xfId="36069"/>
    <cellStyle name="40% - Accent4 9 3 5" xfId="36070"/>
    <cellStyle name="40% - Accent4 9 3 5 2" xfId="36071"/>
    <cellStyle name="40% - Accent4 9 3 5 2 2" xfId="36072"/>
    <cellStyle name="40% - Accent4 9 3 5 3" xfId="36073"/>
    <cellStyle name="40% - Accent4 9 3 6" xfId="36074"/>
    <cellStyle name="40% - Accent4 9 3 6 2" xfId="36075"/>
    <cellStyle name="40% - Accent4 9 3 6 2 2" xfId="36076"/>
    <cellStyle name="40% - Accent4 9 3 6 3" xfId="36077"/>
    <cellStyle name="40% - Accent4 9 3 7" xfId="36078"/>
    <cellStyle name="40% - Accent4 9 3 7 2" xfId="36079"/>
    <cellStyle name="40% - Accent4 9 3 8" xfId="36080"/>
    <cellStyle name="40% - Accent4 9 4" xfId="36081"/>
    <cellStyle name="40% - Accent4 9 4 2" xfId="36082"/>
    <cellStyle name="40% - Accent4 9 4 2 2" xfId="36083"/>
    <cellStyle name="40% - Accent4 9 4 2 2 2" xfId="36084"/>
    <cellStyle name="40% - Accent4 9 4 2 2 2 2" xfId="36085"/>
    <cellStyle name="40% - Accent4 9 4 2 2 3" xfId="36086"/>
    <cellStyle name="40% - Accent4 9 4 2 3" xfId="36087"/>
    <cellStyle name="40% - Accent4 9 4 2 3 2" xfId="36088"/>
    <cellStyle name="40% - Accent4 9 4 2 3 2 2" xfId="36089"/>
    <cellStyle name="40% - Accent4 9 4 2 3 3" xfId="36090"/>
    <cellStyle name="40% - Accent4 9 4 2 4" xfId="36091"/>
    <cellStyle name="40% - Accent4 9 4 2 4 2" xfId="36092"/>
    <cellStyle name="40% - Accent4 9 4 2 5" xfId="36093"/>
    <cellStyle name="40% - Accent4 9 4 3" xfId="36094"/>
    <cellStyle name="40% - Accent4 9 4 3 2" xfId="36095"/>
    <cellStyle name="40% - Accent4 9 4 3 2 2" xfId="36096"/>
    <cellStyle name="40% - Accent4 9 4 3 3" xfId="36097"/>
    <cellStyle name="40% - Accent4 9 4 4" xfId="36098"/>
    <cellStyle name="40% - Accent4 9 4 4 2" xfId="36099"/>
    <cellStyle name="40% - Accent4 9 4 4 2 2" xfId="36100"/>
    <cellStyle name="40% - Accent4 9 4 4 3" xfId="36101"/>
    <cellStyle name="40% - Accent4 9 4 5" xfId="36102"/>
    <cellStyle name="40% - Accent4 9 4 5 2" xfId="36103"/>
    <cellStyle name="40% - Accent4 9 4 6" xfId="36104"/>
    <cellStyle name="40% - Accent4 9 5" xfId="36105"/>
    <cellStyle name="40% - Accent4 9 5 2" xfId="36106"/>
    <cellStyle name="40% - Accent4 9 5 2 2" xfId="36107"/>
    <cellStyle name="40% - Accent4 9 5 2 2 2" xfId="36108"/>
    <cellStyle name="40% - Accent4 9 5 2 3" xfId="36109"/>
    <cellStyle name="40% - Accent4 9 5 3" xfId="36110"/>
    <cellStyle name="40% - Accent4 9 5 3 2" xfId="36111"/>
    <cellStyle name="40% - Accent4 9 5 3 2 2" xfId="36112"/>
    <cellStyle name="40% - Accent4 9 5 3 3" xfId="36113"/>
    <cellStyle name="40% - Accent4 9 5 4" xfId="36114"/>
    <cellStyle name="40% - Accent4 9 5 4 2" xfId="36115"/>
    <cellStyle name="40% - Accent4 9 5 5" xfId="36116"/>
    <cellStyle name="40% - Accent4 9 6" xfId="36117"/>
    <cellStyle name="40% - Accent4 9 6 2" xfId="36118"/>
    <cellStyle name="40% - Accent4 9 6 2 2" xfId="36119"/>
    <cellStyle name="40% - Accent4 9 6 3" xfId="36120"/>
    <cellStyle name="40% - Accent4 9 7" xfId="36121"/>
    <cellStyle name="40% - Accent4 9 7 2" xfId="36122"/>
    <cellStyle name="40% - Accent4 9 7 2 2" xfId="36123"/>
    <cellStyle name="40% - Accent4 9 7 3" xfId="36124"/>
    <cellStyle name="40% - Accent4 9 8" xfId="36125"/>
    <cellStyle name="40% - Accent4 9 8 2" xfId="36126"/>
    <cellStyle name="40% - Accent4 9 8 2 2" xfId="36127"/>
    <cellStyle name="40% - Accent4 9 8 3" xfId="36128"/>
    <cellStyle name="40% - Accent4 9 9" xfId="36129"/>
    <cellStyle name="40% - Accent4 9 9 2" xfId="36130"/>
    <cellStyle name="40% - Accent4 90" xfId="36131"/>
    <cellStyle name="40% - Accent4 90 2" xfId="36132"/>
    <cellStyle name="40% - Accent4 91" xfId="36133"/>
    <cellStyle name="40% - Accent4 91 2" xfId="36134"/>
    <cellStyle name="40% - Accent4 92" xfId="36135"/>
    <cellStyle name="40% - Accent4 92 2" xfId="36136"/>
    <cellStyle name="40% - Accent4 93" xfId="36137"/>
    <cellStyle name="40% - Accent4 94" xfId="36138"/>
    <cellStyle name="40% - Accent4 95" xfId="36139"/>
    <cellStyle name="40% - Accent4 96" xfId="36140"/>
    <cellStyle name="40% - Accent4 97" xfId="36141"/>
    <cellStyle name="40% - Accent4 98" xfId="36142"/>
    <cellStyle name="40% - Accent4 99" xfId="36143"/>
    <cellStyle name="40% - Accent5" xfId="41" builtinId="47" customBuiltin="1"/>
    <cellStyle name="40% - Accent5 10" xfId="36144"/>
    <cellStyle name="40% - Accent5 10 10" xfId="36145"/>
    <cellStyle name="40% - Accent5 10 2" xfId="36146"/>
    <cellStyle name="40% - Accent5 10 2 2" xfId="36147"/>
    <cellStyle name="40% - Accent5 10 2 2 2" xfId="36148"/>
    <cellStyle name="40% - Accent5 10 2 2 2 2" xfId="36149"/>
    <cellStyle name="40% - Accent5 10 2 2 2 2 2" xfId="36150"/>
    <cellStyle name="40% - Accent5 10 2 2 2 2 2 2" xfId="36151"/>
    <cellStyle name="40% - Accent5 10 2 2 2 2 2 2 2" xfId="36152"/>
    <cellStyle name="40% - Accent5 10 2 2 2 2 2 3" xfId="36153"/>
    <cellStyle name="40% - Accent5 10 2 2 2 2 3" xfId="36154"/>
    <cellStyle name="40% - Accent5 10 2 2 2 2 3 2" xfId="36155"/>
    <cellStyle name="40% - Accent5 10 2 2 2 2 3 2 2" xfId="36156"/>
    <cellStyle name="40% - Accent5 10 2 2 2 2 3 3" xfId="36157"/>
    <cellStyle name="40% - Accent5 10 2 2 2 2 4" xfId="36158"/>
    <cellStyle name="40% - Accent5 10 2 2 2 2 4 2" xfId="36159"/>
    <cellStyle name="40% - Accent5 10 2 2 2 2 5" xfId="36160"/>
    <cellStyle name="40% - Accent5 10 2 2 2 3" xfId="36161"/>
    <cellStyle name="40% - Accent5 10 2 2 2 3 2" xfId="36162"/>
    <cellStyle name="40% - Accent5 10 2 2 2 3 2 2" xfId="36163"/>
    <cellStyle name="40% - Accent5 10 2 2 2 3 3" xfId="36164"/>
    <cellStyle name="40% - Accent5 10 2 2 2 4" xfId="36165"/>
    <cellStyle name="40% - Accent5 10 2 2 2 4 2" xfId="36166"/>
    <cellStyle name="40% - Accent5 10 2 2 2 4 2 2" xfId="36167"/>
    <cellStyle name="40% - Accent5 10 2 2 2 4 3" xfId="36168"/>
    <cellStyle name="40% - Accent5 10 2 2 2 5" xfId="36169"/>
    <cellStyle name="40% - Accent5 10 2 2 2 5 2" xfId="36170"/>
    <cellStyle name="40% - Accent5 10 2 2 2 6" xfId="36171"/>
    <cellStyle name="40% - Accent5 10 2 2 3" xfId="36172"/>
    <cellStyle name="40% - Accent5 10 2 2 3 2" xfId="36173"/>
    <cellStyle name="40% - Accent5 10 2 2 3 2 2" xfId="36174"/>
    <cellStyle name="40% - Accent5 10 2 2 3 2 2 2" xfId="36175"/>
    <cellStyle name="40% - Accent5 10 2 2 3 2 3" xfId="36176"/>
    <cellStyle name="40% - Accent5 10 2 2 3 3" xfId="36177"/>
    <cellStyle name="40% - Accent5 10 2 2 3 3 2" xfId="36178"/>
    <cellStyle name="40% - Accent5 10 2 2 3 3 2 2" xfId="36179"/>
    <cellStyle name="40% - Accent5 10 2 2 3 3 3" xfId="36180"/>
    <cellStyle name="40% - Accent5 10 2 2 3 4" xfId="36181"/>
    <cellStyle name="40% - Accent5 10 2 2 3 4 2" xfId="36182"/>
    <cellStyle name="40% - Accent5 10 2 2 3 5" xfId="36183"/>
    <cellStyle name="40% - Accent5 10 2 2 4" xfId="36184"/>
    <cellStyle name="40% - Accent5 10 2 2 4 2" xfId="36185"/>
    <cellStyle name="40% - Accent5 10 2 2 4 2 2" xfId="36186"/>
    <cellStyle name="40% - Accent5 10 2 2 4 3" xfId="36187"/>
    <cellStyle name="40% - Accent5 10 2 2 5" xfId="36188"/>
    <cellStyle name="40% - Accent5 10 2 2 5 2" xfId="36189"/>
    <cellStyle name="40% - Accent5 10 2 2 5 2 2" xfId="36190"/>
    <cellStyle name="40% - Accent5 10 2 2 5 3" xfId="36191"/>
    <cellStyle name="40% - Accent5 10 2 2 6" xfId="36192"/>
    <cellStyle name="40% - Accent5 10 2 2 6 2" xfId="36193"/>
    <cellStyle name="40% - Accent5 10 2 2 6 2 2" xfId="36194"/>
    <cellStyle name="40% - Accent5 10 2 2 6 3" xfId="36195"/>
    <cellStyle name="40% - Accent5 10 2 2 7" xfId="36196"/>
    <cellStyle name="40% - Accent5 10 2 2 7 2" xfId="36197"/>
    <cellStyle name="40% - Accent5 10 2 2 8" xfId="36198"/>
    <cellStyle name="40% - Accent5 10 2 3" xfId="36199"/>
    <cellStyle name="40% - Accent5 10 2 3 2" xfId="36200"/>
    <cellStyle name="40% - Accent5 10 2 3 2 2" xfId="36201"/>
    <cellStyle name="40% - Accent5 10 2 3 2 2 2" xfId="36202"/>
    <cellStyle name="40% - Accent5 10 2 3 2 2 2 2" xfId="36203"/>
    <cellStyle name="40% - Accent5 10 2 3 2 2 3" xfId="36204"/>
    <cellStyle name="40% - Accent5 10 2 3 2 3" xfId="36205"/>
    <cellStyle name="40% - Accent5 10 2 3 2 3 2" xfId="36206"/>
    <cellStyle name="40% - Accent5 10 2 3 2 3 2 2" xfId="36207"/>
    <cellStyle name="40% - Accent5 10 2 3 2 3 3" xfId="36208"/>
    <cellStyle name="40% - Accent5 10 2 3 2 4" xfId="36209"/>
    <cellStyle name="40% - Accent5 10 2 3 2 4 2" xfId="36210"/>
    <cellStyle name="40% - Accent5 10 2 3 2 5" xfId="36211"/>
    <cellStyle name="40% - Accent5 10 2 3 3" xfId="36212"/>
    <cellStyle name="40% - Accent5 10 2 3 3 2" xfId="36213"/>
    <cellStyle name="40% - Accent5 10 2 3 3 2 2" xfId="36214"/>
    <cellStyle name="40% - Accent5 10 2 3 3 3" xfId="36215"/>
    <cellStyle name="40% - Accent5 10 2 3 4" xfId="36216"/>
    <cellStyle name="40% - Accent5 10 2 3 4 2" xfId="36217"/>
    <cellStyle name="40% - Accent5 10 2 3 4 2 2" xfId="36218"/>
    <cellStyle name="40% - Accent5 10 2 3 4 3" xfId="36219"/>
    <cellStyle name="40% - Accent5 10 2 3 5" xfId="36220"/>
    <cellStyle name="40% - Accent5 10 2 3 5 2" xfId="36221"/>
    <cellStyle name="40% - Accent5 10 2 3 6" xfId="36222"/>
    <cellStyle name="40% - Accent5 10 2 4" xfId="36223"/>
    <cellStyle name="40% - Accent5 10 2 4 2" xfId="36224"/>
    <cellStyle name="40% - Accent5 10 2 4 2 2" xfId="36225"/>
    <cellStyle name="40% - Accent5 10 2 4 2 2 2" xfId="36226"/>
    <cellStyle name="40% - Accent5 10 2 4 2 3" xfId="36227"/>
    <cellStyle name="40% - Accent5 10 2 4 3" xfId="36228"/>
    <cellStyle name="40% - Accent5 10 2 4 3 2" xfId="36229"/>
    <cellStyle name="40% - Accent5 10 2 4 3 2 2" xfId="36230"/>
    <cellStyle name="40% - Accent5 10 2 4 3 3" xfId="36231"/>
    <cellStyle name="40% - Accent5 10 2 4 4" xfId="36232"/>
    <cellStyle name="40% - Accent5 10 2 4 4 2" xfId="36233"/>
    <cellStyle name="40% - Accent5 10 2 4 5" xfId="36234"/>
    <cellStyle name="40% - Accent5 10 2 5" xfId="36235"/>
    <cellStyle name="40% - Accent5 10 2 5 2" xfId="36236"/>
    <cellStyle name="40% - Accent5 10 2 5 2 2" xfId="36237"/>
    <cellStyle name="40% - Accent5 10 2 5 3" xfId="36238"/>
    <cellStyle name="40% - Accent5 10 2 6" xfId="36239"/>
    <cellStyle name="40% - Accent5 10 2 6 2" xfId="36240"/>
    <cellStyle name="40% - Accent5 10 2 6 2 2" xfId="36241"/>
    <cellStyle name="40% - Accent5 10 2 6 3" xfId="36242"/>
    <cellStyle name="40% - Accent5 10 2 7" xfId="36243"/>
    <cellStyle name="40% - Accent5 10 2 7 2" xfId="36244"/>
    <cellStyle name="40% - Accent5 10 2 7 2 2" xfId="36245"/>
    <cellStyle name="40% - Accent5 10 2 7 3" xfId="36246"/>
    <cellStyle name="40% - Accent5 10 2 8" xfId="36247"/>
    <cellStyle name="40% - Accent5 10 2 8 2" xfId="36248"/>
    <cellStyle name="40% - Accent5 10 2 9" xfId="36249"/>
    <cellStyle name="40% - Accent5 10 3" xfId="36250"/>
    <cellStyle name="40% - Accent5 10 3 2" xfId="36251"/>
    <cellStyle name="40% - Accent5 10 3 2 2" xfId="36252"/>
    <cellStyle name="40% - Accent5 10 3 2 2 2" xfId="36253"/>
    <cellStyle name="40% - Accent5 10 3 2 2 2 2" xfId="36254"/>
    <cellStyle name="40% - Accent5 10 3 2 2 2 2 2" xfId="36255"/>
    <cellStyle name="40% - Accent5 10 3 2 2 2 3" xfId="36256"/>
    <cellStyle name="40% - Accent5 10 3 2 2 3" xfId="36257"/>
    <cellStyle name="40% - Accent5 10 3 2 2 3 2" xfId="36258"/>
    <cellStyle name="40% - Accent5 10 3 2 2 3 2 2" xfId="36259"/>
    <cellStyle name="40% - Accent5 10 3 2 2 3 3" xfId="36260"/>
    <cellStyle name="40% - Accent5 10 3 2 2 4" xfId="36261"/>
    <cellStyle name="40% - Accent5 10 3 2 2 4 2" xfId="36262"/>
    <cellStyle name="40% - Accent5 10 3 2 2 5" xfId="36263"/>
    <cellStyle name="40% - Accent5 10 3 2 3" xfId="36264"/>
    <cellStyle name="40% - Accent5 10 3 2 3 2" xfId="36265"/>
    <cellStyle name="40% - Accent5 10 3 2 3 2 2" xfId="36266"/>
    <cellStyle name="40% - Accent5 10 3 2 3 3" xfId="36267"/>
    <cellStyle name="40% - Accent5 10 3 2 4" xfId="36268"/>
    <cellStyle name="40% - Accent5 10 3 2 4 2" xfId="36269"/>
    <cellStyle name="40% - Accent5 10 3 2 4 2 2" xfId="36270"/>
    <cellStyle name="40% - Accent5 10 3 2 4 3" xfId="36271"/>
    <cellStyle name="40% - Accent5 10 3 2 5" xfId="36272"/>
    <cellStyle name="40% - Accent5 10 3 2 5 2" xfId="36273"/>
    <cellStyle name="40% - Accent5 10 3 2 6" xfId="36274"/>
    <cellStyle name="40% - Accent5 10 3 3" xfId="36275"/>
    <cellStyle name="40% - Accent5 10 3 3 2" xfId="36276"/>
    <cellStyle name="40% - Accent5 10 3 3 2 2" xfId="36277"/>
    <cellStyle name="40% - Accent5 10 3 3 2 2 2" xfId="36278"/>
    <cellStyle name="40% - Accent5 10 3 3 2 3" xfId="36279"/>
    <cellStyle name="40% - Accent5 10 3 3 3" xfId="36280"/>
    <cellStyle name="40% - Accent5 10 3 3 3 2" xfId="36281"/>
    <cellStyle name="40% - Accent5 10 3 3 3 2 2" xfId="36282"/>
    <cellStyle name="40% - Accent5 10 3 3 3 3" xfId="36283"/>
    <cellStyle name="40% - Accent5 10 3 3 4" xfId="36284"/>
    <cellStyle name="40% - Accent5 10 3 3 4 2" xfId="36285"/>
    <cellStyle name="40% - Accent5 10 3 3 5" xfId="36286"/>
    <cellStyle name="40% - Accent5 10 3 4" xfId="36287"/>
    <cellStyle name="40% - Accent5 10 3 4 2" xfId="36288"/>
    <cellStyle name="40% - Accent5 10 3 4 2 2" xfId="36289"/>
    <cellStyle name="40% - Accent5 10 3 4 3" xfId="36290"/>
    <cellStyle name="40% - Accent5 10 3 5" xfId="36291"/>
    <cellStyle name="40% - Accent5 10 3 5 2" xfId="36292"/>
    <cellStyle name="40% - Accent5 10 3 5 2 2" xfId="36293"/>
    <cellStyle name="40% - Accent5 10 3 5 3" xfId="36294"/>
    <cellStyle name="40% - Accent5 10 3 6" xfId="36295"/>
    <cellStyle name="40% - Accent5 10 3 6 2" xfId="36296"/>
    <cellStyle name="40% - Accent5 10 3 6 2 2" xfId="36297"/>
    <cellStyle name="40% - Accent5 10 3 6 3" xfId="36298"/>
    <cellStyle name="40% - Accent5 10 3 7" xfId="36299"/>
    <cellStyle name="40% - Accent5 10 3 7 2" xfId="36300"/>
    <cellStyle name="40% - Accent5 10 3 8" xfId="36301"/>
    <cellStyle name="40% - Accent5 10 4" xfId="36302"/>
    <cellStyle name="40% - Accent5 10 4 2" xfId="36303"/>
    <cellStyle name="40% - Accent5 10 4 2 2" xfId="36304"/>
    <cellStyle name="40% - Accent5 10 4 2 2 2" xfId="36305"/>
    <cellStyle name="40% - Accent5 10 4 2 2 2 2" xfId="36306"/>
    <cellStyle name="40% - Accent5 10 4 2 2 3" xfId="36307"/>
    <cellStyle name="40% - Accent5 10 4 2 3" xfId="36308"/>
    <cellStyle name="40% - Accent5 10 4 2 3 2" xfId="36309"/>
    <cellStyle name="40% - Accent5 10 4 2 3 2 2" xfId="36310"/>
    <cellStyle name="40% - Accent5 10 4 2 3 3" xfId="36311"/>
    <cellStyle name="40% - Accent5 10 4 2 4" xfId="36312"/>
    <cellStyle name="40% - Accent5 10 4 2 4 2" xfId="36313"/>
    <cellStyle name="40% - Accent5 10 4 2 5" xfId="36314"/>
    <cellStyle name="40% - Accent5 10 4 3" xfId="36315"/>
    <cellStyle name="40% - Accent5 10 4 3 2" xfId="36316"/>
    <cellStyle name="40% - Accent5 10 4 3 2 2" xfId="36317"/>
    <cellStyle name="40% - Accent5 10 4 3 3" xfId="36318"/>
    <cellStyle name="40% - Accent5 10 4 4" xfId="36319"/>
    <cellStyle name="40% - Accent5 10 4 4 2" xfId="36320"/>
    <cellStyle name="40% - Accent5 10 4 4 2 2" xfId="36321"/>
    <cellStyle name="40% - Accent5 10 4 4 3" xfId="36322"/>
    <cellStyle name="40% - Accent5 10 4 5" xfId="36323"/>
    <cellStyle name="40% - Accent5 10 4 5 2" xfId="36324"/>
    <cellStyle name="40% - Accent5 10 4 6" xfId="36325"/>
    <cellStyle name="40% - Accent5 10 5" xfId="36326"/>
    <cellStyle name="40% - Accent5 10 5 2" xfId="36327"/>
    <cellStyle name="40% - Accent5 10 5 2 2" xfId="36328"/>
    <cellStyle name="40% - Accent5 10 5 2 2 2" xfId="36329"/>
    <cellStyle name="40% - Accent5 10 5 2 3" xfId="36330"/>
    <cellStyle name="40% - Accent5 10 5 3" xfId="36331"/>
    <cellStyle name="40% - Accent5 10 5 3 2" xfId="36332"/>
    <cellStyle name="40% - Accent5 10 5 3 2 2" xfId="36333"/>
    <cellStyle name="40% - Accent5 10 5 3 3" xfId="36334"/>
    <cellStyle name="40% - Accent5 10 5 4" xfId="36335"/>
    <cellStyle name="40% - Accent5 10 5 4 2" xfId="36336"/>
    <cellStyle name="40% - Accent5 10 5 5" xfId="36337"/>
    <cellStyle name="40% - Accent5 10 6" xfId="36338"/>
    <cellStyle name="40% - Accent5 10 6 2" xfId="36339"/>
    <cellStyle name="40% - Accent5 10 6 2 2" xfId="36340"/>
    <cellStyle name="40% - Accent5 10 6 3" xfId="36341"/>
    <cellStyle name="40% - Accent5 10 7" xfId="36342"/>
    <cellStyle name="40% - Accent5 10 7 2" xfId="36343"/>
    <cellStyle name="40% - Accent5 10 7 2 2" xfId="36344"/>
    <cellStyle name="40% - Accent5 10 7 3" xfId="36345"/>
    <cellStyle name="40% - Accent5 10 8" xfId="36346"/>
    <cellStyle name="40% - Accent5 10 8 2" xfId="36347"/>
    <cellStyle name="40% - Accent5 10 8 2 2" xfId="36348"/>
    <cellStyle name="40% - Accent5 10 8 3" xfId="36349"/>
    <cellStyle name="40% - Accent5 10 9" xfId="36350"/>
    <cellStyle name="40% - Accent5 10 9 2" xfId="36351"/>
    <cellStyle name="40% - Accent5 100" xfId="36352"/>
    <cellStyle name="40% - Accent5 101" xfId="36353"/>
    <cellStyle name="40% - Accent5 102" xfId="36354"/>
    <cellStyle name="40% - Accent5 103" xfId="36355"/>
    <cellStyle name="40% - Accent5 104" xfId="36356"/>
    <cellStyle name="40% - Accent5 105" xfId="36357"/>
    <cellStyle name="40% - Accent5 106" xfId="36358"/>
    <cellStyle name="40% - Accent5 107" xfId="36359"/>
    <cellStyle name="40% - Accent5 108" xfId="36360"/>
    <cellStyle name="40% - Accent5 109" xfId="36361"/>
    <cellStyle name="40% - Accent5 11" xfId="36362"/>
    <cellStyle name="40% - Accent5 11 10" xfId="36363"/>
    <cellStyle name="40% - Accent5 11 2" xfId="36364"/>
    <cellStyle name="40% - Accent5 11 2 2" xfId="36365"/>
    <cellStyle name="40% - Accent5 11 2 2 2" xfId="36366"/>
    <cellStyle name="40% - Accent5 11 2 2 2 2" xfId="36367"/>
    <cellStyle name="40% - Accent5 11 2 2 2 2 2" xfId="36368"/>
    <cellStyle name="40% - Accent5 11 2 2 2 2 2 2" xfId="36369"/>
    <cellStyle name="40% - Accent5 11 2 2 2 2 2 2 2" xfId="36370"/>
    <cellStyle name="40% - Accent5 11 2 2 2 2 2 3" xfId="36371"/>
    <cellStyle name="40% - Accent5 11 2 2 2 2 3" xfId="36372"/>
    <cellStyle name="40% - Accent5 11 2 2 2 2 3 2" xfId="36373"/>
    <cellStyle name="40% - Accent5 11 2 2 2 2 3 2 2" xfId="36374"/>
    <cellStyle name="40% - Accent5 11 2 2 2 2 3 3" xfId="36375"/>
    <cellStyle name="40% - Accent5 11 2 2 2 2 4" xfId="36376"/>
    <cellStyle name="40% - Accent5 11 2 2 2 2 4 2" xfId="36377"/>
    <cellStyle name="40% - Accent5 11 2 2 2 2 5" xfId="36378"/>
    <cellStyle name="40% - Accent5 11 2 2 2 3" xfId="36379"/>
    <cellStyle name="40% - Accent5 11 2 2 2 3 2" xfId="36380"/>
    <cellStyle name="40% - Accent5 11 2 2 2 3 2 2" xfId="36381"/>
    <cellStyle name="40% - Accent5 11 2 2 2 3 3" xfId="36382"/>
    <cellStyle name="40% - Accent5 11 2 2 2 4" xfId="36383"/>
    <cellStyle name="40% - Accent5 11 2 2 2 4 2" xfId="36384"/>
    <cellStyle name="40% - Accent5 11 2 2 2 4 2 2" xfId="36385"/>
    <cellStyle name="40% - Accent5 11 2 2 2 4 3" xfId="36386"/>
    <cellStyle name="40% - Accent5 11 2 2 2 5" xfId="36387"/>
    <cellStyle name="40% - Accent5 11 2 2 2 5 2" xfId="36388"/>
    <cellStyle name="40% - Accent5 11 2 2 2 6" xfId="36389"/>
    <cellStyle name="40% - Accent5 11 2 2 3" xfId="36390"/>
    <cellStyle name="40% - Accent5 11 2 2 3 2" xfId="36391"/>
    <cellStyle name="40% - Accent5 11 2 2 3 2 2" xfId="36392"/>
    <cellStyle name="40% - Accent5 11 2 2 3 2 2 2" xfId="36393"/>
    <cellStyle name="40% - Accent5 11 2 2 3 2 3" xfId="36394"/>
    <cellStyle name="40% - Accent5 11 2 2 3 3" xfId="36395"/>
    <cellStyle name="40% - Accent5 11 2 2 3 3 2" xfId="36396"/>
    <cellStyle name="40% - Accent5 11 2 2 3 3 2 2" xfId="36397"/>
    <cellStyle name="40% - Accent5 11 2 2 3 3 3" xfId="36398"/>
    <cellStyle name="40% - Accent5 11 2 2 3 4" xfId="36399"/>
    <cellStyle name="40% - Accent5 11 2 2 3 4 2" xfId="36400"/>
    <cellStyle name="40% - Accent5 11 2 2 3 5" xfId="36401"/>
    <cellStyle name="40% - Accent5 11 2 2 4" xfId="36402"/>
    <cellStyle name="40% - Accent5 11 2 2 4 2" xfId="36403"/>
    <cellStyle name="40% - Accent5 11 2 2 4 2 2" xfId="36404"/>
    <cellStyle name="40% - Accent5 11 2 2 4 3" xfId="36405"/>
    <cellStyle name="40% - Accent5 11 2 2 5" xfId="36406"/>
    <cellStyle name="40% - Accent5 11 2 2 5 2" xfId="36407"/>
    <cellStyle name="40% - Accent5 11 2 2 5 2 2" xfId="36408"/>
    <cellStyle name="40% - Accent5 11 2 2 5 3" xfId="36409"/>
    <cellStyle name="40% - Accent5 11 2 2 6" xfId="36410"/>
    <cellStyle name="40% - Accent5 11 2 2 6 2" xfId="36411"/>
    <cellStyle name="40% - Accent5 11 2 2 6 2 2" xfId="36412"/>
    <cellStyle name="40% - Accent5 11 2 2 6 3" xfId="36413"/>
    <cellStyle name="40% - Accent5 11 2 2 7" xfId="36414"/>
    <cellStyle name="40% - Accent5 11 2 2 7 2" xfId="36415"/>
    <cellStyle name="40% - Accent5 11 2 2 8" xfId="36416"/>
    <cellStyle name="40% - Accent5 11 2 3" xfId="36417"/>
    <cellStyle name="40% - Accent5 11 2 3 2" xfId="36418"/>
    <cellStyle name="40% - Accent5 11 2 3 2 2" xfId="36419"/>
    <cellStyle name="40% - Accent5 11 2 3 2 2 2" xfId="36420"/>
    <cellStyle name="40% - Accent5 11 2 3 2 2 2 2" xfId="36421"/>
    <cellStyle name="40% - Accent5 11 2 3 2 2 3" xfId="36422"/>
    <cellStyle name="40% - Accent5 11 2 3 2 3" xfId="36423"/>
    <cellStyle name="40% - Accent5 11 2 3 2 3 2" xfId="36424"/>
    <cellStyle name="40% - Accent5 11 2 3 2 3 2 2" xfId="36425"/>
    <cellStyle name="40% - Accent5 11 2 3 2 3 3" xfId="36426"/>
    <cellStyle name="40% - Accent5 11 2 3 2 4" xfId="36427"/>
    <cellStyle name="40% - Accent5 11 2 3 2 4 2" xfId="36428"/>
    <cellStyle name="40% - Accent5 11 2 3 2 5" xfId="36429"/>
    <cellStyle name="40% - Accent5 11 2 3 3" xfId="36430"/>
    <cellStyle name="40% - Accent5 11 2 3 3 2" xfId="36431"/>
    <cellStyle name="40% - Accent5 11 2 3 3 2 2" xfId="36432"/>
    <cellStyle name="40% - Accent5 11 2 3 3 3" xfId="36433"/>
    <cellStyle name="40% - Accent5 11 2 3 4" xfId="36434"/>
    <cellStyle name="40% - Accent5 11 2 3 4 2" xfId="36435"/>
    <cellStyle name="40% - Accent5 11 2 3 4 2 2" xfId="36436"/>
    <cellStyle name="40% - Accent5 11 2 3 4 3" xfId="36437"/>
    <cellStyle name="40% - Accent5 11 2 3 5" xfId="36438"/>
    <cellStyle name="40% - Accent5 11 2 3 5 2" xfId="36439"/>
    <cellStyle name="40% - Accent5 11 2 3 6" xfId="36440"/>
    <cellStyle name="40% - Accent5 11 2 4" xfId="36441"/>
    <cellStyle name="40% - Accent5 11 2 4 2" xfId="36442"/>
    <cellStyle name="40% - Accent5 11 2 4 2 2" xfId="36443"/>
    <cellStyle name="40% - Accent5 11 2 4 2 2 2" xfId="36444"/>
    <cellStyle name="40% - Accent5 11 2 4 2 3" xfId="36445"/>
    <cellStyle name="40% - Accent5 11 2 4 3" xfId="36446"/>
    <cellStyle name="40% - Accent5 11 2 4 3 2" xfId="36447"/>
    <cellStyle name="40% - Accent5 11 2 4 3 2 2" xfId="36448"/>
    <cellStyle name="40% - Accent5 11 2 4 3 3" xfId="36449"/>
    <cellStyle name="40% - Accent5 11 2 4 4" xfId="36450"/>
    <cellStyle name="40% - Accent5 11 2 4 4 2" xfId="36451"/>
    <cellStyle name="40% - Accent5 11 2 4 5" xfId="36452"/>
    <cellStyle name="40% - Accent5 11 2 5" xfId="36453"/>
    <cellStyle name="40% - Accent5 11 2 5 2" xfId="36454"/>
    <cellStyle name="40% - Accent5 11 2 5 2 2" xfId="36455"/>
    <cellStyle name="40% - Accent5 11 2 5 3" xfId="36456"/>
    <cellStyle name="40% - Accent5 11 2 6" xfId="36457"/>
    <cellStyle name="40% - Accent5 11 2 6 2" xfId="36458"/>
    <cellStyle name="40% - Accent5 11 2 6 2 2" xfId="36459"/>
    <cellStyle name="40% - Accent5 11 2 6 3" xfId="36460"/>
    <cellStyle name="40% - Accent5 11 2 7" xfId="36461"/>
    <cellStyle name="40% - Accent5 11 2 7 2" xfId="36462"/>
    <cellStyle name="40% - Accent5 11 2 7 2 2" xfId="36463"/>
    <cellStyle name="40% - Accent5 11 2 7 3" xfId="36464"/>
    <cellStyle name="40% - Accent5 11 2 8" xfId="36465"/>
    <cellStyle name="40% - Accent5 11 2 8 2" xfId="36466"/>
    <cellStyle name="40% - Accent5 11 2 9" xfId="36467"/>
    <cellStyle name="40% - Accent5 11 3" xfId="36468"/>
    <cellStyle name="40% - Accent5 11 3 2" xfId="36469"/>
    <cellStyle name="40% - Accent5 11 3 2 2" xfId="36470"/>
    <cellStyle name="40% - Accent5 11 3 2 2 2" xfId="36471"/>
    <cellStyle name="40% - Accent5 11 3 2 2 2 2" xfId="36472"/>
    <cellStyle name="40% - Accent5 11 3 2 2 2 2 2" xfId="36473"/>
    <cellStyle name="40% - Accent5 11 3 2 2 2 3" xfId="36474"/>
    <cellStyle name="40% - Accent5 11 3 2 2 3" xfId="36475"/>
    <cellStyle name="40% - Accent5 11 3 2 2 3 2" xfId="36476"/>
    <cellStyle name="40% - Accent5 11 3 2 2 3 2 2" xfId="36477"/>
    <cellStyle name="40% - Accent5 11 3 2 2 3 3" xfId="36478"/>
    <cellStyle name="40% - Accent5 11 3 2 2 4" xfId="36479"/>
    <cellStyle name="40% - Accent5 11 3 2 2 4 2" xfId="36480"/>
    <cellStyle name="40% - Accent5 11 3 2 2 5" xfId="36481"/>
    <cellStyle name="40% - Accent5 11 3 2 3" xfId="36482"/>
    <cellStyle name="40% - Accent5 11 3 2 3 2" xfId="36483"/>
    <cellStyle name="40% - Accent5 11 3 2 3 2 2" xfId="36484"/>
    <cellStyle name="40% - Accent5 11 3 2 3 3" xfId="36485"/>
    <cellStyle name="40% - Accent5 11 3 2 4" xfId="36486"/>
    <cellStyle name="40% - Accent5 11 3 2 4 2" xfId="36487"/>
    <cellStyle name="40% - Accent5 11 3 2 4 2 2" xfId="36488"/>
    <cellStyle name="40% - Accent5 11 3 2 4 3" xfId="36489"/>
    <cellStyle name="40% - Accent5 11 3 2 5" xfId="36490"/>
    <cellStyle name="40% - Accent5 11 3 2 5 2" xfId="36491"/>
    <cellStyle name="40% - Accent5 11 3 2 6" xfId="36492"/>
    <cellStyle name="40% - Accent5 11 3 3" xfId="36493"/>
    <cellStyle name="40% - Accent5 11 3 3 2" xfId="36494"/>
    <cellStyle name="40% - Accent5 11 3 3 2 2" xfId="36495"/>
    <cellStyle name="40% - Accent5 11 3 3 2 2 2" xfId="36496"/>
    <cellStyle name="40% - Accent5 11 3 3 2 3" xfId="36497"/>
    <cellStyle name="40% - Accent5 11 3 3 3" xfId="36498"/>
    <cellStyle name="40% - Accent5 11 3 3 3 2" xfId="36499"/>
    <cellStyle name="40% - Accent5 11 3 3 3 2 2" xfId="36500"/>
    <cellStyle name="40% - Accent5 11 3 3 3 3" xfId="36501"/>
    <cellStyle name="40% - Accent5 11 3 3 4" xfId="36502"/>
    <cellStyle name="40% - Accent5 11 3 3 4 2" xfId="36503"/>
    <cellStyle name="40% - Accent5 11 3 3 5" xfId="36504"/>
    <cellStyle name="40% - Accent5 11 3 4" xfId="36505"/>
    <cellStyle name="40% - Accent5 11 3 4 2" xfId="36506"/>
    <cellStyle name="40% - Accent5 11 3 4 2 2" xfId="36507"/>
    <cellStyle name="40% - Accent5 11 3 4 3" xfId="36508"/>
    <cellStyle name="40% - Accent5 11 3 5" xfId="36509"/>
    <cellStyle name="40% - Accent5 11 3 5 2" xfId="36510"/>
    <cellStyle name="40% - Accent5 11 3 5 2 2" xfId="36511"/>
    <cellStyle name="40% - Accent5 11 3 5 3" xfId="36512"/>
    <cellStyle name="40% - Accent5 11 3 6" xfId="36513"/>
    <cellStyle name="40% - Accent5 11 3 6 2" xfId="36514"/>
    <cellStyle name="40% - Accent5 11 3 6 2 2" xfId="36515"/>
    <cellStyle name="40% - Accent5 11 3 6 3" xfId="36516"/>
    <cellStyle name="40% - Accent5 11 3 7" xfId="36517"/>
    <cellStyle name="40% - Accent5 11 3 7 2" xfId="36518"/>
    <cellStyle name="40% - Accent5 11 3 8" xfId="36519"/>
    <cellStyle name="40% - Accent5 11 4" xfId="36520"/>
    <cellStyle name="40% - Accent5 11 4 2" xfId="36521"/>
    <cellStyle name="40% - Accent5 11 4 2 2" xfId="36522"/>
    <cellStyle name="40% - Accent5 11 4 2 2 2" xfId="36523"/>
    <cellStyle name="40% - Accent5 11 4 2 2 2 2" xfId="36524"/>
    <cellStyle name="40% - Accent5 11 4 2 2 3" xfId="36525"/>
    <cellStyle name="40% - Accent5 11 4 2 3" xfId="36526"/>
    <cellStyle name="40% - Accent5 11 4 2 3 2" xfId="36527"/>
    <cellStyle name="40% - Accent5 11 4 2 3 2 2" xfId="36528"/>
    <cellStyle name="40% - Accent5 11 4 2 3 3" xfId="36529"/>
    <cellStyle name="40% - Accent5 11 4 2 4" xfId="36530"/>
    <cellStyle name="40% - Accent5 11 4 2 4 2" xfId="36531"/>
    <cellStyle name="40% - Accent5 11 4 2 5" xfId="36532"/>
    <cellStyle name="40% - Accent5 11 4 3" xfId="36533"/>
    <cellStyle name="40% - Accent5 11 4 3 2" xfId="36534"/>
    <cellStyle name="40% - Accent5 11 4 3 2 2" xfId="36535"/>
    <cellStyle name="40% - Accent5 11 4 3 3" xfId="36536"/>
    <cellStyle name="40% - Accent5 11 4 4" xfId="36537"/>
    <cellStyle name="40% - Accent5 11 4 4 2" xfId="36538"/>
    <cellStyle name="40% - Accent5 11 4 4 2 2" xfId="36539"/>
    <cellStyle name="40% - Accent5 11 4 4 3" xfId="36540"/>
    <cellStyle name="40% - Accent5 11 4 5" xfId="36541"/>
    <cellStyle name="40% - Accent5 11 4 5 2" xfId="36542"/>
    <cellStyle name="40% - Accent5 11 4 6" xfId="36543"/>
    <cellStyle name="40% - Accent5 11 5" xfId="36544"/>
    <cellStyle name="40% - Accent5 11 5 2" xfId="36545"/>
    <cellStyle name="40% - Accent5 11 5 2 2" xfId="36546"/>
    <cellStyle name="40% - Accent5 11 5 2 2 2" xfId="36547"/>
    <cellStyle name="40% - Accent5 11 5 2 3" xfId="36548"/>
    <cellStyle name="40% - Accent5 11 5 3" xfId="36549"/>
    <cellStyle name="40% - Accent5 11 5 3 2" xfId="36550"/>
    <cellStyle name="40% - Accent5 11 5 3 2 2" xfId="36551"/>
    <cellStyle name="40% - Accent5 11 5 3 3" xfId="36552"/>
    <cellStyle name="40% - Accent5 11 5 4" xfId="36553"/>
    <cellStyle name="40% - Accent5 11 5 4 2" xfId="36554"/>
    <cellStyle name="40% - Accent5 11 5 5" xfId="36555"/>
    <cellStyle name="40% - Accent5 11 6" xfId="36556"/>
    <cellStyle name="40% - Accent5 11 6 2" xfId="36557"/>
    <cellStyle name="40% - Accent5 11 6 2 2" xfId="36558"/>
    <cellStyle name="40% - Accent5 11 6 3" xfId="36559"/>
    <cellStyle name="40% - Accent5 11 7" xfId="36560"/>
    <cellStyle name="40% - Accent5 11 7 2" xfId="36561"/>
    <cellStyle name="40% - Accent5 11 7 2 2" xfId="36562"/>
    <cellStyle name="40% - Accent5 11 7 3" xfId="36563"/>
    <cellStyle name="40% - Accent5 11 8" xfId="36564"/>
    <cellStyle name="40% - Accent5 11 8 2" xfId="36565"/>
    <cellStyle name="40% - Accent5 11 8 2 2" xfId="36566"/>
    <cellStyle name="40% - Accent5 11 8 3" xfId="36567"/>
    <cellStyle name="40% - Accent5 11 9" xfId="36568"/>
    <cellStyle name="40% - Accent5 11 9 2" xfId="36569"/>
    <cellStyle name="40% - Accent5 110" xfId="36570"/>
    <cellStyle name="40% - Accent5 111" xfId="36571"/>
    <cellStyle name="40% - Accent5 112" xfId="36572"/>
    <cellStyle name="40% - Accent5 113" xfId="36573"/>
    <cellStyle name="40% - Accent5 114" xfId="36574"/>
    <cellStyle name="40% - Accent5 115" xfId="36575"/>
    <cellStyle name="40% - Accent5 116" xfId="36576"/>
    <cellStyle name="40% - Accent5 117" xfId="36577"/>
    <cellStyle name="40% - Accent5 118" xfId="36578"/>
    <cellStyle name="40% - Accent5 119" xfId="36579"/>
    <cellStyle name="40% - Accent5 12" xfId="36580"/>
    <cellStyle name="40% - Accent5 12 10" xfId="36581"/>
    <cellStyle name="40% - Accent5 12 2" xfId="36582"/>
    <cellStyle name="40% - Accent5 12 2 2" xfId="36583"/>
    <cellStyle name="40% - Accent5 12 2 2 2" xfId="36584"/>
    <cellStyle name="40% - Accent5 12 2 2 2 2" xfId="36585"/>
    <cellStyle name="40% - Accent5 12 2 2 2 2 2" xfId="36586"/>
    <cellStyle name="40% - Accent5 12 2 2 2 2 2 2" xfId="36587"/>
    <cellStyle name="40% - Accent5 12 2 2 2 2 2 2 2" xfId="36588"/>
    <cellStyle name="40% - Accent5 12 2 2 2 2 2 3" xfId="36589"/>
    <cellStyle name="40% - Accent5 12 2 2 2 2 3" xfId="36590"/>
    <cellStyle name="40% - Accent5 12 2 2 2 2 3 2" xfId="36591"/>
    <cellStyle name="40% - Accent5 12 2 2 2 2 3 2 2" xfId="36592"/>
    <cellStyle name="40% - Accent5 12 2 2 2 2 3 3" xfId="36593"/>
    <cellStyle name="40% - Accent5 12 2 2 2 2 4" xfId="36594"/>
    <cellStyle name="40% - Accent5 12 2 2 2 2 4 2" xfId="36595"/>
    <cellStyle name="40% - Accent5 12 2 2 2 2 5" xfId="36596"/>
    <cellStyle name="40% - Accent5 12 2 2 2 3" xfId="36597"/>
    <cellStyle name="40% - Accent5 12 2 2 2 3 2" xfId="36598"/>
    <cellStyle name="40% - Accent5 12 2 2 2 3 2 2" xfId="36599"/>
    <cellStyle name="40% - Accent5 12 2 2 2 3 3" xfId="36600"/>
    <cellStyle name="40% - Accent5 12 2 2 2 4" xfId="36601"/>
    <cellStyle name="40% - Accent5 12 2 2 2 4 2" xfId="36602"/>
    <cellStyle name="40% - Accent5 12 2 2 2 4 2 2" xfId="36603"/>
    <cellStyle name="40% - Accent5 12 2 2 2 4 3" xfId="36604"/>
    <cellStyle name="40% - Accent5 12 2 2 2 5" xfId="36605"/>
    <cellStyle name="40% - Accent5 12 2 2 2 5 2" xfId="36606"/>
    <cellStyle name="40% - Accent5 12 2 2 2 6" xfId="36607"/>
    <cellStyle name="40% - Accent5 12 2 2 3" xfId="36608"/>
    <cellStyle name="40% - Accent5 12 2 2 3 2" xfId="36609"/>
    <cellStyle name="40% - Accent5 12 2 2 3 2 2" xfId="36610"/>
    <cellStyle name="40% - Accent5 12 2 2 3 2 2 2" xfId="36611"/>
    <cellStyle name="40% - Accent5 12 2 2 3 2 3" xfId="36612"/>
    <cellStyle name="40% - Accent5 12 2 2 3 3" xfId="36613"/>
    <cellStyle name="40% - Accent5 12 2 2 3 3 2" xfId="36614"/>
    <cellStyle name="40% - Accent5 12 2 2 3 3 2 2" xfId="36615"/>
    <cellStyle name="40% - Accent5 12 2 2 3 3 3" xfId="36616"/>
    <cellStyle name="40% - Accent5 12 2 2 3 4" xfId="36617"/>
    <cellStyle name="40% - Accent5 12 2 2 3 4 2" xfId="36618"/>
    <cellStyle name="40% - Accent5 12 2 2 3 5" xfId="36619"/>
    <cellStyle name="40% - Accent5 12 2 2 4" xfId="36620"/>
    <cellStyle name="40% - Accent5 12 2 2 4 2" xfId="36621"/>
    <cellStyle name="40% - Accent5 12 2 2 4 2 2" xfId="36622"/>
    <cellStyle name="40% - Accent5 12 2 2 4 3" xfId="36623"/>
    <cellStyle name="40% - Accent5 12 2 2 5" xfId="36624"/>
    <cellStyle name="40% - Accent5 12 2 2 5 2" xfId="36625"/>
    <cellStyle name="40% - Accent5 12 2 2 5 2 2" xfId="36626"/>
    <cellStyle name="40% - Accent5 12 2 2 5 3" xfId="36627"/>
    <cellStyle name="40% - Accent5 12 2 2 6" xfId="36628"/>
    <cellStyle name="40% - Accent5 12 2 2 6 2" xfId="36629"/>
    <cellStyle name="40% - Accent5 12 2 2 6 2 2" xfId="36630"/>
    <cellStyle name="40% - Accent5 12 2 2 6 3" xfId="36631"/>
    <cellStyle name="40% - Accent5 12 2 2 7" xfId="36632"/>
    <cellStyle name="40% - Accent5 12 2 2 7 2" xfId="36633"/>
    <cellStyle name="40% - Accent5 12 2 2 8" xfId="36634"/>
    <cellStyle name="40% - Accent5 12 2 3" xfId="36635"/>
    <cellStyle name="40% - Accent5 12 2 3 2" xfId="36636"/>
    <cellStyle name="40% - Accent5 12 2 3 2 2" xfId="36637"/>
    <cellStyle name="40% - Accent5 12 2 3 2 2 2" xfId="36638"/>
    <cellStyle name="40% - Accent5 12 2 3 2 2 2 2" xfId="36639"/>
    <cellStyle name="40% - Accent5 12 2 3 2 2 3" xfId="36640"/>
    <cellStyle name="40% - Accent5 12 2 3 2 3" xfId="36641"/>
    <cellStyle name="40% - Accent5 12 2 3 2 3 2" xfId="36642"/>
    <cellStyle name="40% - Accent5 12 2 3 2 3 2 2" xfId="36643"/>
    <cellStyle name="40% - Accent5 12 2 3 2 3 3" xfId="36644"/>
    <cellStyle name="40% - Accent5 12 2 3 2 4" xfId="36645"/>
    <cellStyle name="40% - Accent5 12 2 3 2 4 2" xfId="36646"/>
    <cellStyle name="40% - Accent5 12 2 3 2 5" xfId="36647"/>
    <cellStyle name="40% - Accent5 12 2 3 3" xfId="36648"/>
    <cellStyle name="40% - Accent5 12 2 3 3 2" xfId="36649"/>
    <cellStyle name="40% - Accent5 12 2 3 3 2 2" xfId="36650"/>
    <cellStyle name="40% - Accent5 12 2 3 3 3" xfId="36651"/>
    <cellStyle name="40% - Accent5 12 2 3 4" xfId="36652"/>
    <cellStyle name="40% - Accent5 12 2 3 4 2" xfId="36653"/>
    <cellStyle name="40% - Accent5 12 2 3 4 2 2" xfId="36654"/>
    <cellStyle name="40% - Accent5 12 2 3 4 3" xfId="36655"/>
    <cellStyle name="40% - Accent5 12 2 3 5" xfId="36656"/>
    <cellStyle name="40% - Accent5 12 2 3 5 2" xfId="36657"/>
    <cellStyle name="40% - Accent5 12 2 3 6" xfId="36658"/>
    <cellStyle name="40% - Accent5 12 2 4" xfId="36659"/>
    <cellStyle name="40% - Accent5 12 2 4 2" xfId="36660"/>
    <cellStyle name="40% - Accent5 12 2 4 2 2" xfId="36661"/>
    <cellStyle name="40% - Accent5 12 2 4 2 2 2" xfId="36662"/>
    <cellStyle name="40% - Accent5 12 2 4 2 3" xfId="36663"/>
    <cellStyle name="40% - Accent5 12 2 4 3" xfId="36664"/>
    <cellStyle name="40% - Accent5 12 2 4 3 2" xfId="36665"/>
    <cellStyle name="40% - Accent5 12 2 4 3 2 2" xfId="36666"/>
    <cellStyle name="40% - Accent5 12 2 4 3 3" xfId="36667"/>
    <cellStyle name="40% - Accent5 12 2 4 4" xfId="36668"/>
    <cellStyle name="40% - Accent5 12 2 4 4 2" xfId="36669"/>
    <cellStyle name="40% - Accent5 12 2 4 5" xfId="36670"/>
    <cellStyle name="40% - Accent5 12 2 5" xfId="36671"/>
    <cellStyle name="40% - Accent5 12 2 5 2" xfId="36672"/>
    <cellStyle name="40% - Accent5 12 2 5 2 2" xfId="36673"/>
    <cellStyle name="40% - Accent5 12 2 5 3" xfId="36674"/>
    <cellStyle name="40% - Accent5 12 2 6" xfId="36675"/>
    <cellStyle name="40% - Accent5 12 2 6 2" xfId="36676"/>
    <cellStyle name="40% - Accent5 12 2 6 2 2" xfId="36677"/>
    <cellStyle name="40% - Accent5 12 2 6 3" xfId="36678"/>
    <cellStyle name="40% - Accent5 12 2 7" xfId="36679"/>
    <cellStyle name="40% - Accent5 12 2 7 2" xfId="36680"/>
    <cellStyle name="40% - Accent5 12 2 7 2 2" xfId="36681"/>
    <cellStyle name="40% - Accent5 12 2 7 3" xfId="36682"/>
    <cellStyle name="40% - Accent5 12 2 8" xfId="36683"/>
    <cellStyle name="40% - Accent5 12 2 8 2" xfId="36684"/>
    <cellStyle name="40% - Accent5 12 2 9" xfId="36685"/>
    <cellStyle name="40% - Accent5 12 3" xfId="36686"/>
    <cellStyle name="40% - Accent5 12 3 2" xfId="36687"/>
    <cellStyle name="40% - Accent5 12 3 2 2" xfId="36688"/>
    <cellStyle name="40% - Accent5 12 3 2 2 2" xfId="36689"/>
    <cellStyle name="40% - Accent5 12 3 2 2 2 2" xfId="36690"/>
    <cellStyle name="40% - Accent5 12 3 2 2 2 2 2" xfId="36691"/>
    <cellStyle name="40% - Accent5 12 3 2 2 2 3" xfId="36692"/>
    <cellStyle name="40% - Accent5 12 3 2 2 3" xfId="36693"/>
    <cellStyle name="40% - Accent5 12 3 2 2 3 2" xfId="36694"/>
    <cellStyle name="40% - Accent5 12 3 2 2 3 2 2" xfId="36695"/>
    <cellStyle name="40% - Accent5 12 3 2 2 3 3" xfId="36696"/>
    <cellStyle name="40% - Accent5 12 3 2 2 4" xfId="36697"/>
    <cellStyle name="40% - Accent5 12 3 2 2 4 2" xfId="36698"/>
    <cellStyle name="40% - Accent5 12 3 2 2 5" xfId="36699"/>
    <cellStyle name="40% - Accent5 12 3 2 3" xfId="36700"/>
    <cellStyle name="40% - Accent5 12 3 2 3 2" xfId="36701"/>
    <cellStyle name="40% - Accent5 12 3 2 3 2 2" xfId="36702"/>
    <cellStyle name="40% - Accent5 12 3 2 3 3" xfId="36703"/>
    <cellStyle name="40% - Accent5 12 3 2 4" xfId="36704"/>
    <cellStyle name="40% - Accent5 12 3 2 4 2" xfId="36705"/>
    <cellStyle name="40% - Accent5 12 3 2 4 2 2" xfId="36706"/>
    <cellStyle name="40% - Accent5 12 3 2 4 3" xfId="36707"/>
    <cellStyle name="40% - Accent5 12 3 2 5" xfId="36708"/>
    <cellStyle name="40% - Accent5 12 3 2 5 2" xfId="36709"/>
    <cellStyle name="40% - Accent5 12 3 2 6" xfId="36710"/>
    <cellStyle name="40% - Accent5 12 3 3" xfId="36711"/>
    <cellStyle name="40% - Accent5 12 3 3 2" xfId="36712"/>
    <cellStyle name="40% - Accent5 12 3 3 2 2" xfId="36713"/>
    <cellStyle name="40% - Accent5 12 3 3 2 2 2" xfId="36714"/>
    <cellStyle name="40% - Accent5 12 3 3 2 3" xfId="36715"/>
    <cellStyle name="40% - Accent5 12 3 3 3" xfId="36716"/>
    <cellStyle name="40% - Accent5 12 3 3 3 2" xfId="36717"/>
    <cellStyle name="40% - Accent5 12 3 3 3 2 2" xfId="36718"/>
    <cellStyle name="40% - Accent5 12 3 3 3 3" xfId="36719"/>
    <cellStyle name="40% - Accent5 12 3 3 4" xfId="36720"/>
    <cellStyle name="40% - Accent5 12 3 3 4 2" xfId="36721"/>
    <cellStyle name="40% - Accent5 12 3 3 5" xfId="36722"/>
    <cellStyle name="40% - Accent5 12 3 4" xfId="36723"/>
    <cellStyle name="40% - Accent5 12 3 4 2" xfId="36724"/>
    <cellStyle name="40% - Accent5 12 3 4 2 2" xfId="36725"/>
    <cellStyle name="40% - Accent5 12 3 4 3" xfId="36726"/>
    <cellStyle name="40% - Accent5 12 3 5" xfId="36727"/>
    <cellStyle name="40% - Accent5 12 3 5 2" xfId="36728"/>
    <cellStyle name="40% - Accent5 12 3 5 2 2" xfId="36729"/>
    <cellStyle name="40% - Accent5 12 3 5 3" xfId="36730"/>
    <cellStyle name="40% - Accent5 12 3 6" xfId="36731"/>
    <cellStyle name="40% - Accent5 12 3 6 2" xfId="36732"/>
    <cellStyle name="40% - Accent5 12 3 6 2 2" xfId="36733"/>
    <cellStyle name="40% - Accent5 12 3 6 3" xfId="36734"/>
    <cellStyle name="40% - Accent5 12 3 7" xfId="36735"/>
    <cellStyle name="40% - Accent5 12 3 7 2" xfId="36736"/>
    <cellStyle name="40% - Accent5 12 3 8" xfId="36737"/>
    <cellStyle name="40% - Accent5 12 4" xfId="36738"/>
    <cellStyle name="40% - Accent5 12 4 2" xfId="36739"/>
    <cellStyle name="40% - Accent5 12 4 2 2" xfId="36740"/>
    <cellStyle name="40% - Accent5 12 4 2 2 2" xfId="36741"/>
    <cellStyle name="40% - Accent5 12 4 2 2 2 2" xfId="36742"/>
    <cellStyle name="40% - Accent5 12 4 2 2 3" xfId="36743"/>
    <cellStyle name="40% - Accent5 12 4 2 3" xfId="36744"/>
    <cellStyle name="40% - Accent5 12 4 2 3 2" xfId="36745"/>
    <cellStyle name="40% - Accent5 12 4 2 3 2 2" xfId="36746"/>
    <cellStyle name="40% - Accent5 12 4 2 3 3" xfId="36747"/>
    <cellStyle name="40% - Accent5 12 4 2 4" xfId="36748"/>
    <cellStyle name="40% - Accent5 12 4 2 4 2" xfId="36749"/>
    <cellStyle name="40% - Accent5 12 4 2 5" xfId="36750"/>
    <cellStyle name="40% - Accent5 12 4 3" xfId="36751"/>
    <cellStyle name="40% - Accent5 12 4 3 2" xfId="36752"/>
    <cellStyle name="40% - Accent5 12 4 3 2 2" xfId="36753"/>
    <cellStyle name="40% - Accent5 12 4 3 3" xfId="36754"/>
    <cellStyle name="40% - Accent5 12 4 4" xfId="36755"/>
    <cellStyle name="40% - Accent5 12 4 4 2" xfId="36756"/>
    <cellStyle name="40% - Accent5 12 4 4 2 2" xfId="36757"/>
    <cellStyle name="40% - Accent5 12 4 4 3" xfId="36758"/>
    <cellStyle name="40% - Accent5 12 4 5" xfId="36759"/>
    <cellStyle name="40% - Accent5 12 4 5 2" xfId="36760"/>
    <cellStyle name="40% - Accent5 12 4 6" xfId="36761"/>
    <cellStyle name="40% - Accent5 12 5" xfId="36762"/>
    <cellStyle name="40% - Accent5 12 5 2" xfId="36763"/>
    <cellStyle name="40% - Accent5 12 5 2 2" xfId="36764"/>
    <cellStyle name="40% - Accent5 12 5 2 2 2" xfId="36765"/>
    <cellStyle name="40% - Accent5 12 5 2 3" xfId="36766"/>
    <cellStyle name="40% - Accent5 12 5 3" xfId="36767"/>
    <cellStyle name="40% - Accent5 12 5 3 2" xfId="36768"/>
    <cellStyle name="40% - Accent5 12 5 3 2 2" xfId="36769"/>
    <cellStyle name="40% - Accent5 12 5 3 3" xfId="36770"/>
    <cellStyle name="40% - Accent5 12 5 4" xfId="36771"/>
    <cellStyle name="40% - Accent5 12 5 4 2" xfId="36772"/>
    <cellStyle name="40% - Accent5 12 5 5" xfId="36773"/>
    <cellStyle name="40% - Accent5 12 6" xfId="36774"/>
    <cellStyle name="40% - Accent5 12 6 2" xfId="36775"/>
    <cellStyle name="40% - Accent5 12 6 2 2" xfId="36776"/>
    <cellStyle name="40% - Accent5 12 6 3" xfId="36777"/>
    <cellStyle name="40% - Accent5 12 7" xfId="36778"/>
    <cellStyle name="40% - Accent5 12 7 2" xfId="36779"/>
    <cellStyle name="40% - Accent5 12 7 2 2" xfId="36780"/>
    <cellStyle name="40% - Accent5 12 7 3" xfId="36781"/>
    <cellStyle name="40% - Accent5 12 8" xfId="36782"/>
    <cellStyle name="40% - Accent5 12 8 2" xfId="36783"/>
    <cellStyle name="40% - Accent5 12 8 2 2" xfId="36784"/>
    <cellStyle name="40% - Accent5 12 8 3" xfId="36785"/>
    <cellStyle name="40% - Accent5 12 9" xfId="36786"/>
    <cellStyle name="40% - Accent5 12 9 2" xfId="36787"/>
    <cellStyle name="40% - Accent5 120" xfId="36788"/>
    <cellStyle name="40% - Accent5 121" xfId="36789"/>
    <cellStyle name="40% - Accent5 122" xfId="36790"/>
    <cellStyle name="40% - Accent5 123" xfId="36791"/>
    <cellStyle name="40% - Accent5 124" xfId="36792"/>
    <cellStyle name="40% - Accent5 125" xfId="36793"/>
    <cellStyle name="40% - Accent5 126" xfId="36794"/>
    <cellStyle name="40% - Accent5 127" xfId="36795"/>
    <cellStyle name="40% - Accent5 128" xfId="36796"/>
    <cellStyle name="40% - Accent5 129" xfId="36797"/>
    <cellStyle name="40% - Accent5 13" xfId="36798"/>
    <cellStyle name="40% - Accent5 13 10" xfId="36799"/>
    <cellStyle name="40% - Accent5 13 2" xfId="36800"/>
    <cellStyle name="40% - Accent5 13 2 2" xfId="36801"/>
    <cellStyle name="40% - Accent5 13 2 2 2" xfId="36802"/>
    <cellStyle name="40% - Accent5 13 2 2 2 2" xfId="36803"/>
    <cellStyle name="40% - Accent5 13 2 2 2 2 2" xfId="36804"/>
    <cellStyle name="40% - Accent5 13 2 2 2 2 2 2" xfId="36805"/>
    <cellStyle name="40% - Accent5 13 2 2 2 2 2 2 2" xfId="36806"/>
    <cellStyle name="40% - Accent5 13 2 2 2 2 2 3" xfId="36807"/>
    <cellStyle name="40% - Accent5 13 2 2 2 2 3" xfId="36808"/>
    <cellStyle name="40% - Accent5 13 2 2 2 2 3 2" xfId="36809"/>
    <cellStyle name="40% - Accent5 13 2 2 2 2 3 2 2" xfId="36810"/>
    <cellStyle name="40% - Accent5 13 2 2 2 2 3 3" xfId="36811"/>
    <cellStyle name="40% - Accent5 13 2 2 2 2 4" xfId="36812"/>
    <cellStyle name="40% - Accent5 13 2 2 2 2 4 2" xfId="36813"/>
    <cellStyle name="40% - Accent5 13 2 2 2 2 5" xfId="36814"/>
    <cellStyle name="40% - Accent5 13 2 2 2 3" xfId="36815"/>
    <cellStyle name="40% - Accent5 13 2 2 2 3 2" xfId="36816"/>
    <cellStyle name="40% - Accent5 13 2 2 2 3 2 2" xfId="36817"/>
    <cellStyle name="40% - Accent5 13 2 2 2 3 3" xfId="36818"/>
    <cellStyle name="40% - Accent5 13 2 2 2 4" xfId="36819"/>
    <cellStyle name="40% - Accent5 13 2 2 2 4 2" xfId="36820"/>
    <cellStyle name="40% - Accent5 13 2 2 2 4 2 2" xfId="36821"/>
    <cellStyle name="40% - Accent5 13 2 2 2 4 3" xfId="36822"/>
    <cellStyle name="40% - Accent5 13 2 2 2 5" xfId="36823"/>
    <cellStyle name="40% - Accent5 13 2 2 2 5 2" xfId="36824"/>
    <cellStyle name="40% - Accent5 13 2 2 2 6" xfId="36825"/>
    <cellStyle name="40% - Accent5 13 2 2 3" xfId="36826"/>
    <cellStyle name="40% - Accent5 13 2 2 3 2" xfId="36827"/>
    <cellStyle name="40% - Accent5 13 2 2 3 2 2" xfId="36828"/>
    <cellStyle name="40% - Accent5 13 2 2 3 2 2 2" xfId="36829"/>
    <cellStyle name="40% - Accent5 13 2 2 3 2 3" xfId="36830"/>
    <cellStyle name="40% - Accent5 13 2 2 3 3" xfId="36831"/>
    <cellStyle name="40% - Accent5 13 2 2 3 3 2" xfId="36832"/>
    <cellStyle name="40% - Accent5 13 2 2 3 3 2 2" xfId="36833"/>
    <cellStyle name="40% - Accent5 13 2 2 3 3 3" xfId="36834"/>
    <cellStyle name="40% - Accent5 13 2 2 3 4" xfId="36835"/>
    <cellStyle name="40% - Accent5 13 2 2 3 4 2" xfId="36836"/>
    <cellStyle name="40% - Accent5 13 2 2 3 5" xfId="36837"/>
    <cellStyle name="40% - Accent5 13 2 2 4" xfId="36838"/>
    <cellStyle name="40% - Accent5 13 2 2 4 2" xfId="36839"/>
    <cellStyle name="40% - Accent5 13 2 2 4 2 2" xfId="36840"/>
    <cellStyle name="40% - Accent5 13 2 2 4 3" xfId="36841"/>
    <cellStyle name="40% - Accent5 13 2 2 5" xfId="36842"/>
    <cellStyle name="40% - Accent5 13 2 2 5 2" xfId="36843"/>
    <cellStyle name="40% - Accent5 13 2 2 5 2 2" xfId="36844"/>
    <cellStyle name="40% - Accent5 13 2 2 5 3" xfId="36845"/>
    <cellStyle name="40% - Accent5 13 2 2 6" xfId="36846"/>
    <cellStyle name="40% - Accent5 13 2 2 6 2" xfId="36847"/>
    <cellStyle name="40% - Accent5 13 2 2 6 2 2" xfId="36848"/>
    <cellStyle name="40% - Accent5 13 2 2 6 3" xfId="36849"/>
    <cellStyle name="40% - Accent5 13 2 2 7" xfId="36850"/>
    <cellStyle name="40% - Accent5 13 2 2 7 2" xfId="36851"/>
    <cellStyle name="40% - Accent5 13 2 2 8" xfId="36852"/>
    <cellStyle name="40% - Accent5 13 2 3" xfId="36853"/>
    <cellStyle name="40% - Accent5 13 2 3 2" xfId="36854"/>
    <cellStyle name="40% - Accent5 13 2 3 2 2" xfId="36855"/>
    <cellStyle name="40% - Accent5 13 2 3 2 2 2" xfId="36856"/>
    <cellStyle name="40% - Accent5 13 2 3 2 2 2 2" xfId="36857"/>
    <cellStyle name="40% - Accent5 13 2 3 2 2 3" xfId="36858"/>
    <cellStyle name="40% - Accent5 13 2 3 2 3" xfId="36859"/>
    <cellStyle name="40% - Accent5 13 2 3 2 3 2" xfId="36860"/>
    <cellStyle name="40% - Accent5 13 2 3 2 3 2 2" xfId="36861"/>
    <cellStyle name="40% - Accent5 13 2 3 2 3 3" xfId="36862"/>
    <cellStyle name="40% - Accent5 13 2 3 2 4" xfId="36863"/>
    <cellStyle name="40% - Accent5 13 2 3 2 4 2" xfId="36864"/>
    <cellStyle name="40% - Accent5 13 2 3 2 5" xfId="36865"/>
    <cellStyle name="40% - Accent5 13 2 3 3" xfId="36866"/>
    <cellStyle name="40% - Accent5 13 2 3 3 2" xfId="36867"/>
    <cellStyle name="40% - Accent5 13 2 3 3 2 2" xfId="36868"/>
    <cellStyle name="40% - Accent5 13 2 3 3 3" xfId="36869"/>
    <cellStyle name="40% - Accent5 13 2 3 4" xfId="36870"/>
    <cellStyle name="40% - Accent5 13 2 3 4 2" xfId="36871"/>
    <cellStyle name="40% - Accent5 13 2 3 4 2 2" xfId="36872"/>
    <cellStyle name="40% - Accent5 13 2 3 4 3" xfId="36873"/>
    <cellStyle name="40% - Accent5 13 2 3 5" xfId="36874"/>
    <cellStyle name="40% - Accent5 13 2 3 5 2" xfId="36875"/>
    <cellStyle name="40% - Accent5 13 2 3 6" xfId="36876"/>
    <cellStyle name="40% - Accent5 13 2 4" xfId="36877"/>
    <cellStyle name="40% - Accent5 13 2 4 2" xfId="36878"/>
    <cellStyle name="40% - Accent5 13 2 4 2 2" xfId="36879"/>
    <cellStyle name="40% - Accent5 13 2 4 2 2 2" xfId="36880"/>
    <cellStyle name="40% - Accent5 13 2 4 2 3" xfId="36881"/>
    <cellStyle name="40% - Accent5 13 2 4 3" xfId="36882"/>
    <cellStyle name="40% - Accent5 13 2 4 3 2" xfId="36883"/>
    <cellStyle name="40% - Accent5 13 2 4 3 2 2" xfId="36884"/>
    <cellStyle name="40% - Accent5 13 2 4 3 3" xfId="36885"/>
    <cellStyle name="40% - Accent5 13 2 4 4" xfId="36886"/>
    <cellStyle name="40% - Accent5 13 2 4 4 2" xfId="36887"/>
    <cellStyle name="40% - Accent5 13 2 4 5" xfId="36888"/>
    <cellStyle name="40% - Accent5 13 2 5" xfId="36889"/>
    <cellStyle name="40% - Accent5 13 2 5 2" xfId="36890"/>
    <cellStyle name="40% - Accent5 13 2 5 2 2" xfId="36891"/>
    <cellStyle name="40% - Accent5 13 2 5 3" xfId="36892"/>
    <cellStyle name="40% - Accent5 13 2 6" xfId="36893"/>
    <cellStyle name="40% - Accent5 13 2 6 2" xfId="36894"/>
    <cellStyle name="40% - Accent5 13 2 6 2 2" xfId="36895"/>
    <cellStyle name="40% - Accent5 13 2 6 3" xfId="36896"/>
    <cellStyle name="40% - Accent5 13 2 7" xfId="36897"/>
    <cellStyle name="40% - Accent5 13 2 7 2" xfId="36898"/>
    <cellStyle name="40% - Accent5 13 2 7 2 2" xfId="36899"/>
    <cellStyle name="40% - Accent5 13 2 7 3" xfId="36900"/>
    <cellStyle name="40% - Accent5 13 2 8" xfId="36901"/>
    <cellStyle name="40% - Accent5 13 2 8 2" xfId="36902"/>
    <cellStyle name="40% - Accent5 13 2 9" xfId="36903"/>
    <cellStyle name="40% - Accent5 13 3" xfId="36904"/>
    <cellStyle name="40% - Accent5 13 3 2" xfId="36905"/>
    <cellStyle name="40% - Accent5 13 3 2 2" xfId="36906"/>
    <cellStyle name="40% - Accent5 13 3 2 2 2" xfId="36907"/>
    <cellStyle name="40% - Accent5 13 3 2 2 2 2" xfId="36908"/>
    <cellStyle name="40% - Accent5 13 3 2 2 2 2 2" xfId="36909"/>
    <cellStyle name="40% - Accent5 13 3 2 2 2 3" xfId="36910"/>
    <cellStyle name="40% - Accent5 13 3 2 2 3" xfId="36911"/>
    <cellStyle name="40% - Accent5 13 3 2 2 3 2" xfId="36912"/>
    <cellStyle name="40% - Accent5 13 3 2 2 3 2 2" xfId="36913"/>
    <cellStyle name="40% - Accent5 13 3 2 2 3 3" xfId="36914"/>
    <cellStyle name="40% - Accent5 13 3 2 2 4" xfId="36915"/>
    <cellStyle name="40% - Accent5 13 3 2 2 4 2" xfId="36916"/>
    <cellStyle name="40% - Accent5 13 3 2 2 5" xfId="36917"/>
    <cellStyle name="40% - Accent5 13 3 2 3" xfId="36918"/>
    <cellStyle name="40% - Accent5 13 3 2 3 2" xfId="36919"/>
    <cellStyle name="40% - Accent5 13 3 2 3 2 2" xfId="36920"/>
    <cellStyle name="40% - Accent5 13 3 2 3 3" xfId="36921"/>
    <cellStyle name="40% - Accent5 13 3 2 4" xfId="36922"/>
    <cellStyle name="40% - Accent5 13 3 2 4 2" xfId="36923"/>
    <cellStyle name="40% - Accent5 13 3 2 4 2 2" xfId="36924"/>
    <cellStyle name="40% - Accent5 13 3 2 4 3" xfId="36925"/>
    <cellStyle name="40% - Accent5 13 3 2 5" xfId="36926"/>
    <cellStyle name="40% - Accent5 13 3 2 5 2" xfId="36927"/>
    <cellStyle name="40% - Accent5 13 3 2 6" xfId="36928"/>
    <cellStyle name="40% - Accent5 13 3 3" xfId="36929"/>
    <cellStyle name="40% - Accent5 13 3 3 2" xfId="36930"/>
    <cellStyle name="40% - Accent5 13 3 3 2 2" xfId="36931"/>
    <cellStyle name="40% - Accent5 13 3 3 2 2 2" xfId="36932"/>
    <cellStyle name="40% - Accent5 13 3 3 2 3" xfId="36933"/>
    <cellStyle name="40% - Accent5 13 3 3 3" xfId="36934"/>
    <cellStyle name="40% - Accent5 13 3 3 3 2" xfId="36935"/>
    <cellStyle name="40% - Accent5 13 3 3 3 2 2" xfId="36936"/>
    <cellStyle name="40% - Accent5 13 3 3 3 3" xfId="36937"/>
    <cellStyle name="40% - Accent5 13 3 3 4" xfId="36938"/>
    <cellStyle name="40% - Accent5 13 3 3 4 2" xfId="36939"/>
    <cellStyle name="40% - Accent5 13 3 3 5" xfId="36940"/>
    <cellStyle name="40% - Accent5 13 3 4" xfId="36941"/>
    <cellStyle name="40% - Accent5 13 3 4 2" xfId="36942"/>
    <cellStyle name="40% - Accent5 13 3 4 2 2" xfId="36943"/>
    <cellStyle name="40% - Accent5 13 3 4 3" xfId="36944"/>
    <cellStyle name="40% - Accent5 13 3 5" xfId="36945"/>
    <cellStyle name="40% - Accent5 13 3 5 2" xfId="36946"/>
    <cellStyle name="40% - Accent5 13 3 5 2 2" xfId="36947"/>
    <cellStyle name="40% - Accent5 13 3 5 3" xfId="36948"/>
    <cellStyle name="40% - Accent5 13 3 6" xfId="36949"/>
    <cellStyle name="40% - Accent5 13 3 6 2" xfId="36950"/>
    <cellStyle name="40% - Accent5 13 3 6 2 2" xfId="36951"/>
    <cellStyle name="40% - Accent5 13 3 6 3" xfId="36952"/>
    <cellStyle name="40% - Accent5 13 3 7" xfId="36953"/>
    <cellStyle name="40% - Accent5 13 3 7 2" xfId="36954"/>
    <cellStyle name="40% - Accent5 13 3 8" xfId="36955"/>
    <cellStyle name="40% - Accent5 13 4" xfId="36956"/>
    <cellStyle name="40% - Accent5 13 4 2" xfId="36957"/>
    <cellStyle name="40% - Accent5 13 4 2 2" xfId="36958"/>
    <cellStyle name="40% - Accent5 13 4 2 2 2" xfId="36959"/>
    <cellStyle name="40% - Accent5 13 4 2 2 2 2" xfId="36960"/>
    <cellStyle name="40% - Accent5 13 4 2 2 3" xfId="36961"/>
    <cellStyle name="40% - Accent5 13 4 2 3" xfId="36962"/>
    <cellStyle name="40% - Accent5 13 4 2 3 2" xfId="36963"/>
    <cellStyle name="40% - Accent5 13 4 2 3 2 2" xfId="36964"/>
    <cellStyle name="40% - Accent5 13 4 2 3 3" xfId="36965"/>
    <cellStyle name="40% - Accent5 13 4 2 4" xfId="36966"/>
    <cellStyle name="40% - Accent5 13 4 2 4 2" xfId="36967"/>
    <cellStyle name="40% - Accent5 13 4 2 5" xfId="36968"/>
    <cellStyle name="40% - Accent5 13 4 3" xfId="36969"/>
    <cellStyle name="40% - Accent5 13 4 3 2" xfId="36970"/>
    <cellStyle name="40% - Accent5 13 4 3 2 2" xfId="36971"/>
    <cellStyle name="40% - Accent5 13 4 3 3" xfId="36972"/>
    <cellStyle name="40% - Accent5 13 4 4" xfId="36973"/>
    <cellStyle name="40% - Accent5 13 4 4 2" xfId="36974"/>
    <cellStyle name="40% - Accent5 13 4 4 2 2" xfId="36975"/>
    <cellStyle name="40% - Accent5 13 4 4 3" xfId="36976"/>
    <cellStyle name="40% - Accent5 13 4 5" xfId="36977"/>
    <cellStyle name="40% - Accent5 13 4 5 2" xfId="36978"/>
    <cellStyle name="40% - Accent5 13 4 6" xfId="36979"/>
    <cellStyle name="40% - Accent5 13 5" xfId="36980"/>
    <cellStyle name="40% - Accent5 13 5 2" xfId="36981"/>
    <cellStyle name="40% - Accent5 13 5 2 2" xfId="36982"/>
    <cellStyle name="40% - Accent5 13 5 2 2 2" xfId="36983"/>
    <cellStyle name="40% - Accent5 13 5 2 3" xfId="36984"/>
    <cellStyle name="40% - Accent5 13 5 3" xfId="36985"/>
    <cellStyle name="40% - Accent5 13 5 3 2" xfId="36986"/>
    <cellStyle name="40% - Accent5 13 5 3 2 2" xfId="36987"/>
    <cellStyle name="40% - Accent5 13 5 3 3" xfId="36988"/>
    <cellStyle name="40% - Accent5 13 5 4" xfId="36989"/>
    <cellStyle name="40% - Accent5 13 5 4 2" xfId="36990"/>
    <cellStyle name="40% - Accent5 13 5 5" xfId="36991"/>
    <cellStyle name="40% - Accent5 13 6" xfId="36992"/>
    <cellStyle name="40% - Accent5 13 6 2" xfId="36993"/>
    <cellStyle name="40% - Accent5 13 6 2 2" xfId="36994"/>
    <cellStyle name="40% - Accent5 13 6 3" xfId="36995"/>
    <cellStyle name="40% - Accent5 13 7" xfId="36996"/>
    <cellStyle name="40% - Accent5 13 7 2" xfId="36997"/>
    <cellStyle name="40% - Accent5 13 7 2 2" xfId="36998"/>
    <cellStyle name="40% - Accent5 13 7 3" xfId="36999"/>
    <cellStyle name="40% - Accent5 13 8" xfId="37000"/>
    <cellStyle name="40% - Accent5 13 8 2" xfId="37001"/>
    <cellStyle name="40% - Accent5 13 8 2 2" xfId="37002"/>
    <cellStyle name="40% - Accent5 13 8 3" xfId="37003"/>
    <cellStyle name="40% - Accent5 13 9" xfId="37004"/>
    <cellStyle name="40% - Accent5 13 9 2" xfId="37005"/>
    <cellStyle name="40% - Accent5 130" xfId="37006"/>
    <cellStyle name="40% - Accent5 131" xfId="37007"/>
    <cellStyle name="40% - Accent5 132" xfId="37008"/>
    <cellStyle name="40% - Accent5 133" xfId="37009"/>
    <cellStyle name="40% - Accent5 134" xfId="37010"/>
    <cellStyle name="40% - Accent5 135" xfId="37011"/>
    <cellStyle name="40% - Accent5 136" xfId="37012"/>
    <cellStyle name="40% - Accent5 137" xfId="37013"/>
    <cellStyle name="40% - Accent5 138" xfId="37014"/>
    <cellStyle name="40% - Accent5 139" xfId="37015"/>
    <cellStyle name="40% - Accent5 14" xfId="37016"/>
    <cellStyle name="40% - Accent5 14 2" xfId="37017"/>
    <cellStyle name="40% - Accent5 14 2 2" xfId="37018"/>
    <cellStyle name="40% - Accent5 14 2 2 2" xfId="37019"/>
    <cellStyle name="40% - Accent5 14 2 2 2 2" xfId="37020"/>
    <cellStyle name="40% - Accent5 14 2 2 2 2 2" xfId="37021"/>
    <cellStyle name="40% - Accent5 14 2 2 2 2 2 2" xfId="37022"/>
    <cellStyle name="40% - Accent5 14 2 2 2 2 3" xfId="37023"/>
    <cellStyle name="40% - Accent5 14 2 2 2 3" xfId="37024"/>
    <cellStyle name="40% - Accent5 14 2 2 2 3 2" xfId="37025"/>
    <cellStyle name="40% - Accent5 14 2 2 2 3 2 2" xfId="37026"/>
    <cellStyle name="40% - Accent5 14 2 2 2 3 3" xfId="37027"/>
    <cellStyle name="40% - Accent5 14 2 2 2 4" xfId="37028"/>
    <cellStyle name="40% - Accent5 14 2 2 2 4 2" xfId="37029"/>
    <cellStyle name="40% - Accent5 14 2 2 2 5" xfId="37030"/>
    <cellStyle name="40% - Accent5 14 2 2 3" xfId="37031"/>
    <cellStyle name="40% - Accent5 14 2 2 3 2" xfId="37032"/>
    <cellStyle name="40% - Accent5 14 2 2 3 2 2" xfId="37033"/>
    <cellStyle name="40% - Accent5 14 2 2 3 3" xfId="37034"/>
    <cellStyle name="40% - Accent5 14 2 2 4" xfId="37035"/>
    <cellStyle name="40% - Accent5 14 2 2 4 2" xfId="37036"/>
    <cellStyle name="40% - Accent5 14 2 2 4 2 2" xfId="37037"/>
    <cellStyle name="40% - Accent5 14 2 2 4 3" xfId="37038"/>
    <cellStyle name="40% - Accent5 14 2 2 5" xfId="37039"/>
    <cellStyle name="40% - Accent5 14 2 2 5 2" xfId="37040"/>
    <cellStyle name="40% - Accent5 14 2 2 6" xfId="37041"/>
    <cellStyle name="40% - Accent5 14 2 3" xfId="37042"/>
    <cellStyle name="40% - Accent5 14 2 3 2" xfId="37043"/>
    <cellStyle name="40% - Accent5 14 2 3 2 2" xfId="37044"/>
    <cellStyle name="40% - Accent5 14 2 3 2 2 2" xfId="37045"/>
    <cellStyle name="40% - Accent5 14 2 3 2 3" xfId="37046"/>
    <cellStyle name="40% - Accent5 14 2 3 3" xfId="37047"/>
    <cellStyle name="40% - Accent5 14 2 3 3 2" xfId="37048"/>
    <cellStyle name="40% - Accent5 14 2 3 3 2 2" xfId="37049"/>
    <cellStyle name="40% - Accent5 14 2 3 3 3" xfId="37050"/>
    <cellStyle name="40% - Accent5 14 2 3 4" xfId="37051"/>
    <cellStyle name="40% - Accent5 14 2 3 4 2" xfId="37052"/>
    <cellStyle name="40% - Accent5 14 2 3 5" xfId="37053"/>
    <cellStyle name="40% - Accent5 14 2 4" xfId="37054"/>
    <cellStyle name="40% - Accent5 14 2 4 2" xfId="37055"/>
    <cellStyle name="40% - Accent5 14 2 4 2 2" xfId="37056"/>
    <cellStyle name="40% - Accent5 14 2 4 3" xfId="37057"/>
    <cellStyle name="40% - Accent5 14 2 5" xfId="37058"/>
    <cellStyle name="40% - Accent5 14 2 5 2" xfId="37059"/>
    <cellStyle name="40% - Accent5 14 2 5 2 2" xfId="37060"/>
    <cellStyle name="40% - Accent5 14 2 5 3" xfId="37061"/>
    <cellStyle name="40% - Accent5 14 2 6" xfId="37062"/>
    <cellStyle name="40% - Accent5 14 2 6 2" xfId="37063"/>
    <cellStyle name="40% - Accent5 14 2 6 2 2" xfId="37064"/>
    <cellStyle name="40% - Accent5 14 2 6 3" xfId="37065"/>
    <cellStyle name="40% - Accent5 14 2 7" xfId="37066"/>
    <cellStyle name="40% - Accent5 14 2 7 2" xfId="37067"/>
    <cellStyle name="40% - Accent5 14 2 8" xfId="37068"/>
    <cellStyle name="40% - Accent5 14 3" xfId="37069"/>
    <cellStyle name="40% - Accent5 14 3 2" xfId="37070"/>
    <cellStyle name="40% - Accent5 14 3 2 2" xfId="37071"/>
    <cellStyle name="40% - Accent5 14 3 2 2 2" xfId="37072"/>
    <cellStyle name="40% - Accent5 14 3 2 2 2 2" xfId="37073"/>
    <cellStyle name="40% - Accent5 14 3 2 2 3" xfId="37074"/>
    <cellStyle name="40% - Accent5 14 3 2 3" xfId="37075"/>
    <cellStyle name="40% - Accent5 14 3 2 3 2" xfId="37076"/>
    <cellStyle name="40% - Accent5 14 3 2 3 2 2" xfId="37077"/>
    <cellStyle name="40% - Accent5 14 3 2 3 3" xfId="37078"/>
    <cellStyle name="40% - Accent5 14 3 2 4" xfId="37079"/>
    <cellStyle name="40% - Accent5 14 3 2 4 2" xfId="37080"/>
    <cellStyle name="40% - Accent5 14 3 2 5" xfId="37081"/>
    <cellStyle name="40% - Accent5 14 3 3" xfId="37082"/>
    <cellStyle name="40% - Accent5 14 3 3 2" xfId="37083"/>
    <cellStyle name="40% - Accent5 14 3 3 2 2" xfId="37084"/>
    <cellStyle name="40% - Accent5 14 3 3 3" xfId="37085"/>
    <cellStyle name="40% - Accent5 14 3 4" xfId="37086"/>
    <cellStyle name="40% - Accent5 14 3 4 2" xfId="37087"/>
    <cellStyle name="40% - Accent5 14 3 4 2 2" xfId="37088"/>
    <cellStyle name="40% - Accent5 14 3 4 3" xfId="37089"/>
    <cellStyle name="40% - Accent5 14 3 5" xfId="37090"/>
    <cellStyle name="40% - Accent5 14 3 5 2" xfId="37091"/>
    <cellStyle name="40% - Accent5 14 3 6" xfId="37092"/>
    <cellStyle name="40% - Accent5 14 4" xfId="37093"/>
    <cellStyle name="40% - Accent5 14 4 2" xfId="37094"/>
    <cellStyle name="40% - Accent5 14 4 2 2" xfId="37095"/>
    <cellStyle name="40% - Accent5 14 4 2 2 2" xfId="37096"/>
    <cellStyle name="40% - Accent5 14 4 2 3" xfId="37097"/>
    <cellStyle name="40% - Accent5 14 4 3" xfId="37098"/>
    <cellStyle name="40% - Accent5 14 4 3 2" xfId="37099"/>
    <cellStyle name="40% - Accent5 14 4 3 2 2" xfId="37100"/>
    <cellStyle name="40% - Accent5 14 4 3 3" xfId="37101"/>
    <cellStyle name="40% - Accent5 14 4 4" xfId="37102"/>
    <cellStyle name="40% - Accent5 14 4 4 2" xfId="37103"/>
    <cellStyle name="40% - Accent5 14 4 5" xfId="37104"/>
    <cellStyle name="40% - Accent5 14 5" xfId="37105"/>
    <cellStyle name="40% - Accent5 14 5 2" xfId="37106"/>
    <cellStyle name="40% - Accent5 14 5 2 2" xfId="37107"/>
    <cellStyle name="40% - Accent5 14 5 3" xfId="37108"/>
    <cellStyle name="40% - Accent5 14 6" xfId="37109"/>
    <cellStyle name="40% - Accent5 14 6 2" xfId="37110"/>
    <cellStyle name="40% - Accent5 14 6 2 2" xfId="37111"/>
    <cellStyle name="40% - Accent5 14 6 3" xfId="37112"/>
    <cellStyle name="40% - Accent5 14 7" xfId="37113"/>
    <cellStyle name="40% - Accent5 14 7 2" xfId="37114"/>
    <cellStyle name="40% - Accent5 14 7 2 2" xfId="37115"/>
    <cellStyle name="40% - Accent5 14 7 3" xfId="37116"/>
    <cellStyle name="40% - Accent5 14 8" xfId="37117"/>
    <cellStyle name="40% - Accent5 14 8 2" xfId="37118"/>
    <cellStyle name="40% - Accent5 14 9" xfId="37119"/>
    <cellStyle name="40% - Accent5 140" xfId="37120"/>
    <cellStyle name="40% - Accent5 141" xfId="37121"/>
    <cellStyle name="40% - Accent5 142" xfId="37122"/>
    <cellStyle name="40% - Accent5 143" xfId="37123"/>
    <cellStyle name="40% - Accent5 144" xfId="37124"/>
    <cellStyle name="40% - Accent5 145" xfId="37125"/>
    <cellStyle name="40% - Accent5 146" xfId="37126"/>
    <cellStyle name="40% - Accent5 147" xfId="37127"/>
    <cellStyle name="40% - Accent5 148" xfId="37128"/>
    <cellStyle name="40% - Accent5 149" xfId="37129"/>
    <cellStyle name="40% - Accent5 15" xfId="37130"/>
    <cellStyle name="40% - Accent5 15 2" xfId="37131"/>
    <cellStyle name="40% - Accent5 15 2 2" xfId="37132"/>
    <cellStyle name="40% - Accent5 15 2 2 2" xfId="37133"/>
    <cellStyle name="40% - Accent5 15 2 2 2 2" xfId="37134"/>
    <cellStyle name="40% - Accent5 15 2 2 2 2 2" xfId="37135"/>
    <cellStyle name="40% - Accent5 15 2 2 2 2 2 2" xfId="37136"/>
    <cellStyle name="40% - Accent5 15 2 2 2 2 3" xfId="37137"/>
    <cellStyle name="40% - Accent5 15 2 2 2 3" xfId="37138"/>
    <cellStyle name="40% - Accent5 15 2 2 2 3 2" xfId="37139"/>
    <cellStyle name="40% - Accent5 15 2 2 2 3 2 2" xfId="37140"/>
    <cellStyle name="40% - Accent5 15 2 2 2 3 3" xfId="37141"/>
    <cellStyle name="40% - Accent5 15 2 2 2 4" xfId="37142"/>
    <cellStyle name="40% - Accent5 15 2 2 2 4 2" xfId="37143"/>
    <cellStyle name="40% - Accent5 15 2 2 2 5" xfId="37144"/>
    <cellStyle name="40% - Accent5 15 2 2 3" xfId="37145"/>
    <cellStyle name="40% - Accent5 15 2 2 3 2" xfId="37146"/>
    <cellStyle name="40% - Accent5 15 2 2 3 2 2" xfId="37147"/>
    <cellStyle name="40% - Accent5 15 2 2 3 3" xfId="37148"/>
    <cellStyle name="40% - Accent5 15 2 2 4" xfId="37149"/>
    <cellStyle name="40% - Accent5 15 2 2 4 2" xfId="37150"/>
    <cellStyle name="40% - Accent5 15 2 2 4 2 2" xfId="37151"/>
    <cellStyle name="40% - Accent5 15 2 2 4 3" xfId="37152"/>
    <cellStyle name="40% - Accent5 15 2 2 5" xfId="37153"/>
    <cellStyle name="40% - Accent5 15 2 2 5 2" xfId="37154"/>
    <cellStyle name="40% - Accent5 15 2 2 6" xfId="37155"/>
    <cellStyle name="40% - Accent5 15 2 3" xfId="37156"/>
    <cellStyle name="40% - Accent5 15 2 3 2" xfId="37157"/>
    <cellStyle name="40% - Accent5 15 2 3 2 2" xfId="37158"/>
    <cellStyle name="40% - Accent5 15 2 3 2 2 2" xfId="37159"/>
    <cellStyle name="40% - Accent5 15 2 3 2 3" xfId="37160"/>
    <cellStyle name="40% - Accent5 15 2 3 3" xfId="37161"/>
    <cellStyle name="40% - Accent5 15 2 3 3 2" xfId="37162"/>
    <cellStyle name="40% - Accent5 15 2 3 3 2 2" xfId="37163"/>
    <cellStyle name="40% - Accent5 15 2 3 3 3" xfId="37164"/>
    <cellStyle name="40% - Accent5 15 2 3 4" xfId="37165"/>
    <cellStyle name="40% - Accent5 15 2 3 4 2" xfId="37166"/>
    <cellStyle name="40% - Accent5 15 2 3 5" xfId="37167"/>
    <cellStyle name="40% - Accent5 15 2 4" xfId="37168"/>
    <cellStyle name="40% - Accent5 15 2 4 2" xfId="37169"/>
    <cellStyle name="40% - Accent5 15 2 4 2 2" xfId="37170"/>
    <cellStyle name="40% - Accent5 15 2 4 3" xfId="37171"/>
    <cellStyle name="40% - Accent5 15 2 5" xfId="37172"/>
    <cellStyle name="40% - Accent5 15 2 5 2" xfId="37173"/>
    <cellStyle name="40% - Accent5 15 2 5 2 2" xfId="37174"/>
    <cellStyle name="40% - Accent5 15 2 5 3" xfId="37175"/>
    <cellStyle name="40% - Accent5 15 2 6" xfId="37176"/>
    <cellStyle name="40% - Accent5 15 2 6 2" xfId="37177"/>
    <cellStyle name="40% - Accent5 15 2 6 2 2" xfId="37178"/>
    <cellStyle name="40% - Accent5 15 2 6 3" xfId="37179"/>
    <cellStyle name="40% - Accent5 15 2 7" xfId="37180"/>
    <cellStyle name="40% - Accent5 15 2 7 2" xfId="37181"/>
    <cellStyle name="40% - Accent5 15 2 8" xfId="37182"/>
    <cellStyle name="40% - Accent5 15 3" xfId="37183"/>
    <cellStyle name="40% - Accent5 15 3 2" xfId="37184"/>
    <cellStyle name="40% - Accent5 15 3 2 2" xfId="37185"/>
    <cellStyle name="40% - Accent5 15 3 2 2 2" xfId="37186"/>
    <cellStyle name="40% - Accent5 15 3 2 2 2 2" xfId="37187"/>
    <cellStyle name="40% - Accent5 15 3 2 2 3" xfId="37188"/>
    <cellStyle name="40% - Accent5 15 3 2 3" xfId="37189"/>
    <cellStyle name="40% - Accent5 15 3 2 3 2" xfId="37190"/>
    <cellStyle name="40% - Accent5 15 3 2 3 2 2" xfId="37191"/>
    <cellStyle name="40% - Accent5 15 3 2 3 3" xfId="37192"/>
    <cellStyle name="40% - Accent5 15 3 2 4" xfId="37193"/>
    <cellStyle name="40% - Accent5 15 3 2 4 2" xfId="37194"/>
    <cellStyle name="40% - Accent5 15 3 2 5" xfId="37195"/>
    <cellStyle name="40% - Accent5 15 3 3" xfId="37196"/>
    <cellStyle name="40% - Accent5 15 3 3 2" xfId="37197"/>
    <cellStyle name="40% - Accent5 15 3 3 2 2" xfId="37198"/>
    <cellStyle name="40% - Accent5 15 3 3 3" xfId="37199"/>
    <cellStyle name="40% - Accent5 15 3 4" xfId="37200"/>
    <cellStyle name="40% - Accent5 15 3 4 2" xfId="37201"/>
    <cellStyle name="40% - Accent5 15 3 4 2 2" xfId="37202"/>
    <cellStyle name="40% - Accent5 15 3 4 3" xfId="37203"/>
    <cellStyle name="40% - Accent5 15 3 5" xfId="37204"/>
    <cellStyle name="40% - Accent5 15 3 5 2" xfId="37205"/>
    <cellStyle name="40% - Accent5 15 3 6" xfId="37206"/>
    <cellStyle name="40% - Accent5 15 4" xfId="37207"/>
    <cellStyle name="40% - Accent5 15 4 2" xfId="37208"/>
    <cellStyle name="40% - Accent5 15 4 2 2" xfId="37209"/>
    <cellStyle name="40% - Accent5 15 4 2 2 2" xfId="37210"/>
    <cellStyle name="40% - Accent5 15 4 2 3" xfId="37211"/>
    <cellStyle name="40% - Accent5 15 4 3" xfId="37212"/>
    <cellStyle name="40% - Accent5 15 4 3 2" xfId="37213"/>
    <cellStyle name="40% - Accent5 15 4 3 2 2" xfId="37214"/>
    <cellStyle name="40% - Accent5 15 4 3 3" xfId="37215"/>
    <cellStyle name="40% - Accent5 15 4 4" xfId="37216"/>
    <cellStyle name="40% - Accent5 15 4 4 2" xfId="37217"/>
    <cellStyle name="40% - Accent5 15 4 5" xfId="37218"/>
    <cellStyle name="40% - Accent5 15 5" xfId="37219"/>
    <cellStyle name="40% - Accent5 15 5 2" xfId="37220"/>
    <cellStyle name="40% - Accent5 15 5 2 2" xfId="37221"/>
    <cellStyle name="40% - Accent5 15 5 3" xfId="37222"/>
    <cellStyle name="40% - Accent5 15 6" xfId="37223"/>
    <cellStyle name="40% - Accent5 15 6 2" xfId="37224"/>
    <cellStyle name="40% - Accent5 15 6 2 2" xfId="37225"/>
    <cellStyle name="40% - Accent5 15 6 3" xfId="37226"/>
    <cellStyle name="40% - Accent5 15 7" xfId="37227"/>
    <cellStyle name="40% - Accent5 15 7 2" xfId="37228"/>
    <cellStyle name="40% - Accent5 15 7 2 2" xfId="37229"/>
    <cellStyle name="40% - Accent5 15 7 3" xfId="37230"/>
    <cellStyle name="40% - Accent5 15 8" xfId="37231"/>
    <cellStyle name="40% - Accent5 15 8 2" xfId="37232"/>
    <cellStyle name="40% - Accent5 15 9" xfId="37233"/>
    <cellStyle name="40% - Accent5 150" xfId="37234"/>
    <cellStyle name="40% - Accent5 151" xfId="37235"/>
    <cellStyle name="40% - Accent5 152" xfId="37236"/>
    <cellStyle name="40% - Accent5 153" xfId="37237"/>
    <cellStyle name="40% - Accent5 154" xfId="37238"/>
    <cellStyle name="40% - Accent5 155" xfId="37239"/>
    <cellStyle name="40% - Accent5 156" xfId="37240"/>
    <cellStyle name="40% - Accent5 157" xfId="37241"/>
    <cellStyle name="40% - Accent5 158" xfId="37242"/>
    <cellStyle name="40% - Accent5 159" xfId="37243"/>
    <cellStyle name="40% - Accent5 16" xfId="37244"/>
    <cellStyle name="40% - Accent5 16 2" xfId="37245"/>
    <cellStyle name="40% - Accent5 16 2 2" xfId="37246"/>
    <cellStyle name="40% - Accent5 16 2 2 2" xfId="37247"/>
    <cellStyle name="40% - Accent5 16 2 2 2 2" xfId="37248"/>
    <cellStyle name="40% - Accent5 16 2 2 2 2 2" xfId="37249"/>
    <cellStyle name="40% - Accent5 16 2 2 2 3" xfId="37250"/>
    <cellStyle name="40% - Accent5 16 2 2 3" xfId="37251"/>
    <cellStyle name="40% - Accent5 16 2 2 3 2" xfId="37252"/>
    <cellStyle name="40% - Accent5 16 2 2 3 2 2" xfId="37253"/>
    <cellStyle name="40% - Accent5 16 2 2 3 3" xfId="37254"/>
    <cellStyle name="40% - Accent5 16 2 2 4" xfId="37255"/>
    <cellStyle name="40% - Accent5 16 2 2 4 2" xfId="37256"/>
    <cellStyle name="40% - Accent5 16 2 2 5" xfId="37257"/>
    <cellStyle name="40% - Accent5 16 2 3" xfId="37258"/>
    <cellStyle name="40% - Accent5 16 2 3 2" xfId="37259"/>
    <cellStyle name="40% - Accent5 16 2 3 2 2" xfId="37260"/>
    <cellStyle name="40% - Accent5 16 2 3 3" xfId="37261"/>
    <cellStyle name="40% - Accent5 16 2 4" xfId="37262"/>
    <cellStyle name="40% - Accent5 16 2 4 2" xfId="37263"/>
    <cellStyle name="40% - Accent5 16 2 4 2 2" xfId="37264"/>
    <cellStyle name="40% - Accent5 16 2 4 3" xfId="37265"/>
    <cellStyle name="40% - Accent5 16 2 5" xfId="37266"/>
    <cellStyle name="40% - Accent5 16 2 5 2" xfId="37267"/>
    <cellStyle name="40% - Accent5 16 2 5 2 2" xfId="37268"/>
    <cellStyle name="40% - Accent5 16 2 5 3" xfId="37269"/>
    <cellStyle name="40% - Accent5 16 2 6" xfId="37270"/>
    <cellStyle name="40% - Accent5 16 2 6 2" xfId="37271"/>
    <cellStyle name="40% - Accent5 16 2 7" xfId="37272"/>
    <cellStyle name="40% - Accent5 16 3" xfId="37273"/>
    <cellStyle name="40% - Accent5 16 3 2" xfId="37274"/>
    <cellStyle name="40% - Accent5 16 3 2 2" xfId="37275"/>
    <cellStyle name="40% - Accent5 16 3 2 2 2" xfId="37276"/>
    <cellStyle name="40% - Accent5 16 3 2 3" xfId="37277"/>
    <cellStyle name="40% - Accent5 16 3 3" xfId="37278"/>
    <cellStyle name="40% - Accent5 16 3 3 2" xfId="37279"/>
    <cellStyle name="40% - Accent5 16 3 3 2 2" xfId="37280"/>
    <cellStyle name="40% - Accent5 16 3 3 3" xfId="37281"/>
    <cellStyle name="40% - Accent5 16 3 4" xfId="37282"/>
    <cellStyle name="40% - Accent5 16 3 4 2" xfId="37283"/>
    <cellStyle name="40% - Accent5 16 3 5" xfId="37284"/>
    <cellStyle name="40% - Accent5 16 4" xfId="37285"/>
    <cellStyle name="40% - Accent5 16 4 2" xfId="37286"/>
    <cellStyle name="40% - Accent5 16 4 2 2" xfId="37287"/>
    <cellStyle name="40% - Accent5 16 4 3" xfId="37288"/>
    <cellStyle name="40% - Accent5 16 5" xfId="37289"/>
    <cellStyle name="40% - Accent5 16 5 2" xfId="37290"/>
    <cellStyle name="40% - Accent5 16 5 2 2" xfId="37291"/>
    <cellStyle name="40% - Accent5 16 5 3" xfId="37292"/>
    <cellStyle name="40% - Accent5 16 6" xfId="37293"/>
    <cellStyle name="40% - Accent5 16 6 2" xfId="37294"/>
    <cellStyle name="40% - Accent5 16 6 2 2" xfId="37295"/>
    <cellStyle name="40% - Accent5 16 6 3" xfId="37296"/>
    <cellStyle name="40% - Accent5 16 7" xfId="37297"/>
    <cellStyle name="40% - Accent5 16 7 2" xfId="37298"/>
    <cellStyle name="40% - Accent5 16 8" xfId="37299"/>
    <cellStyle name="40% - Accent5 160" xfId="37300"/>
    <cellStyle name="40% - Accent5 161" xfId="37301"/>
    <cellStyle name="40% - Accent5 162" xfId="37302"/>
    <cellStyle name="40% - Accent5 163" xfId="37303"/>
    <cellStyle name="40% - Accent5 164" xfId="37304"/>
    <cellStyle name="40% - Accent5 165" xfId="37305"/>
    <cellStyle name="40% - Accent5 166" xfId="37306"/>
    <cellStyle name="40% - Accent5 167" xfId="37307"/>
    <cellStyle name="40% - Accent5 168" xfId="37308"/>
    <cellStyle name="40% - Accent5 169" xfId="37309"/>
    <cellStyle name="40% - Accent5 17" xfId="37310"/>
    <cellStyle name="40% - Accent5 17 2" xfId="37311"/>
    <cellStyle name="40% - Accent5 17 2 2" xfId="37312"/>
    <cellStyle name="40% - Accent5 17 2 2 2" xfId="37313"/>
    <cellStyle name="40% - Accent5 17 2 2 2 2" xfId="37314"/>
    <cellStyle name="40% - Accent5 17 2 2 2 2 2" xfId="37315"/>
    <cellStyle name="40% - Accent5 17 2 2 2 3" xfId="37316"/>
    <cellStyle name="40% - Accent5 17 2 2 3" xfId="37317"/>
    <cellStyle name="40% - Accent5 17 2 2 3 2" xfId="37318"/>
    <cellStyle name="40% - Accent5 17 2 2 3 2 2" xfId="37319"/>
    <cellStyle name="40% - Accent5 17 2 2 3 3" xfId="37320"/>
    <cellStyle name="40% - Accent5 17 2 2 4" xfId="37321"/>
    <cellStyle name="40% - Accent5 17 2 2 4 2" xfId="37322"/>
    <cellStyle name="40% - Accent5 17 2 2 5" xfId="37323"/>
    <cellStyle name="40% - Accent5 17 2 3" xfId="37324"/>
    <cellStyle name="40% - Accent5 17 2 3 2" xfId="37325"/>
    <cellStyle name="40% - Accent5 17 2 3 2 2" xfId="37326"/>
    <cellStyle name="40% - Accent5 17 2 3 3" xfId="37327"/>
    <cellStyle name="40% - Accent5 17 2 4" xfId="37328"/>
    <cellStyle name="40% - Accent5 17 2 4 2" xfId="37329"/>
    <cellStyle name="40% - Accent5 17 2 4 2 2" xfId="37330"/>
    <cellStyle name="40% - Accent5 17 2 4 3" xfId="37331"/>
    <cellStyle name="40% - Accent5 17 2 5" xfId="37332"/>
    <cellStyle name="40% - Accent5 17 2 5 2" xfId="37333"/>
    <cellStyle name="40% - Accent5 17 2 5 2 2" xfId="37334"/>
    <cellStyle name="40% - Accent5 17 2 5 3" xfId="37335"/>
    <cellStyle name="40% - Accent5 17 2 6" xfId="37336"/>
    <cellStyle name="40% - Accent5 17 2 6 2" xfId="37337"/>
    <cellStyle name="40% - Accent5 17 2 7" xfId="37338"/>
    <cellStyle name="40% - Accent5 17 3" xfId="37339"/>
    <cellStyle name="40% - Accent5 17 3 2" xfId="37340"/>
    <cellStyle name="40% - Accent5 17 3 2 2" xfId="37341"/>
    <cellStyle name="40% - Accent5 17 3 2 2 2" xfId="37342"/>
    <cellStyle name="40% - Accent5 17 3 2 3" xfId="37343"/>
    <cellStyle name="40% - Accent5 17 3 3" xfId="37344"/>
    <cellStyle name="40% - Accent5 17 3 3 2" xfId="37345"/>
    <cellStyle name="40% - Accent5 17 3 3 2 2" xfId="37346"/>
    <cellStyle name="40% - Accent5 17 3 3 3" xfId="37347"/>
    <cellStyle name="40% - Accent5 17 3 4" xfId="37348"/>
    <cellStyle name="40% - Accent5 17 3 4 2" xfId="37349"/>
    <cellStyle name="40% - Accent5 17 3 5" xfId="37350"/>
    <cellStyle name="40% - Accent5 17 4" xfId="37351"/>
    <cellStyle name="40% - Accent5 17 4 2" xfId="37352"/>
    <cellStyle name="40% - Accent5 17 4 2 2" xfId="37353"/>
    <cellStyle name="40% - Accent5 17 4 3" xfId="37354"/>
    <cellStyle name="40% - Accent5 17 5" xfId="37355"/>
    <cellStyle name="40% - Accent5 17 5 2" xfId="37356"/>
    <cellStyle name="40% - Accent5 17 5 2 2" xfId="37357"/>
    <cellStyle name="40% - Accent5 17 5 3" xfId="37358"/>
    <cellStyle name="40% - Accent5 17 6" xfId="37359"/>
    <cellStyle name="40% - Accent5 17 6 2" xfId="37360"/>
    <cellStyle name="40% - Accent5 17 6 2 2" xfId="37361"/>
    <cellStyle name="40% - Accent5 17 6 3" xfId="37362"/>
    <cellStyle name="40% - Accent5 17 7" xfId="37363"/>
    <cellStyle name="40% - Accent5 17 7 2" xfId="37364"/>
    <cellStyle name="40% - Accent5 17 8" xfId="37365"/>
    <cellStyle name="40% - Accent5 170" xfId="37366"/>
    <cellStyle name="40% - Accent5 171" xfId="52359"/>
    <cellStyle name="40% - Accent5 172" xfId="52374"/>
    <cellStyle name="40% - Accent5 173" xfId="52555"/>
    <cellStyle name="40% - Accent5 174" xfId="52556"/>
    <cellStyle name="40% - Accent5 18" xfId="37367"/>
    <cellStyle name="40% - Accent5 18 2" xfId="37368"/>
    <cellStyle name="40% - Accent5 18 2 2" xfId="37369"/>
    <cellStyle name="40% - Accent5 18 2 2 2" xfId="37370"/>
    <cellStyle name="40% - Accent5 18 2 2 2 2" xfId="37371"/>
    <cellStyle name="40% - Accent5 18 2 2 2 2 2" xfId="37372"/>
    <cellStyle name="40% - Accent5 18 2 2 2 3" xfId="37373"/>
    <cellStyle name="40% - Accent5 18 2 2 3" xfId="37374"/>
    <cellStyle name="40% - Accent5 18 2 2 3 2" xfId="37375"/>
    <cellStyle name="40% - Accent5 18 2 2 3 2 2" xfId="37376"/>
    <cellStyle name="40% - Accent5 18 2 2 3 3" xfId="37377"/>
    <cellStyle name="40% - Accent5 18 2 2 4" xfId="37378"/>
    <cellStyle name="40% - Accent5 18 2 2 4 2" xfId="37379"/>
    <cellStyle name="40% - Accent5 18 2 2 5" xfId="37380"/>
    <cellStyle name="40% - Accent5 18 2 3" xfId="37381"/>
    <cellStyle name="40% - Accent5 18 2 3 2" xfId="37382"/>
    <cellStyle name="40% - Accent5 18 2 3 2 2" xfId="37383"/>
    <cellStyle name="40% - Accent5 18 2 3 3" xfId="37384"/>
    <cellStyle name="40% - Accent5 18 2 4" xfId="37385"/>
    <cellStyle name="40% - Accent5 18 2 4 2" xfId="37386"/>
    <cellStyle name="40% - Accent5 18 2 4 2 2" xfId="37387"/>
    <cellStyle name="40% - Accent5 18 2 4 3" xfId="37388"/>
    <cellStyle name="40% - Accent5 18 2 5" xfId="37389"/>
    <cellStyle name="40% - Accent5 18 2 5 2" xfId="37390"/>
    <cellStyle name="40% - Accent5 18 2 5 2 2" xfId="37391"/>
    <cellStyle name="40% - Accent5 18 2 5 3" xfId="37392"/>
    <cellStyle name="40% - Accent5 18 2 6" xfId="37393"/>
    <cellStyle name="40% - Accent5 18 2 6 2" xfId="37394"/>
    <cellStyle name="40% - Accent5 18 2 7" xfId="37395"/>
    <cellStyle name="40% - Accent5 18 3" xfId="37396"/>
    <cellStyle name="40% - Accent5 18 3 2" xfId="37397"/>
    <cellStyle name="40% - Accent5 18 3 2 2" xfId="37398"/>
    <cellStyle name="40% - Accent5 18 3 2 2 2" xfId="37399"/>
    <cellStyle name="40% - Accent5 18 3 2 3" xfId="37400"/>
    <cellStyle name="40% - Accent5 18 3 3" xfId="37401"/>
    <cellStyle name="40% - Accent5 18 3 3 2" xfId="37402"/>
    <cellStyle name="40% - Accent5 18 3 3 2 2" xfId="37403"/>
    <cellStyle name="40% - Accent5 18 3 3 3" xfId="37404"/>
    <cellStyle name="40% - Accent5 18 3 4" xfId="37405"/>
    <cellStyle name="40% - Accent5 18 3 4 2" xfId="37406"/>
    <cellStyle name="40% - Accent5 18 3 5" xfId="37407"/>
    <cellStyle name="40% - Accent5 18 4" xfId="37408"/>
    <cellStyle name="40% - Accent5 18 4 2" xfId="37409"/>
    <cellStyle name="40% - Accent5 18 4 2 2" xfId="37410"/>
    <cellStyle name="40% - Accent5 18 4 3" xfId="37411"/>
    <cellStyle name="40% - Accent5 18 5" xfId="37412"/>
    <cellStyle name="40% - Accent5 18 5 2" xfId="37413"/>
    <cellStyle name="40% - Accent5 18 5 2 2" xfId="37414"/>
    <cellStyle name="40% - Accent5 18 5 3" xfId="37415"/>
    <cellStyle name="40% - Accent5 18 6" xfId="37416"/>
    <cellStyle name="40% - Accent5 18 6 2" xfId="37417"/>
    <cellStyle name="40% - Accent5 18 6 2 2" xfId="37418"/>
    <cellStyle name="40% - Accent5 18 6 3" xfId="37419"/>
    <cellStyle name="40% - Accent5 18 7" xfId="37420"/>
    <cellStyle name="40% - Accent5 18 7 2" xfId="37421"/>
    <cellStyle name="40% - Accent5 18 8" xfId="37422"/>
    <cellStyle name="40% - Accent5 19" xfId="37423"/>
    <cellStyle name="40% - Accent5 19 2" xfId="37424"/>
    <cellStyle name="40% - Accent5 19 2 2" xfId="37425"/>
    <cellStyle name="40% - Accent5 19 2 2 2" xfId="37426"/>
    <cellStyle name="40% - Accent5 19 2 2 2 2" xfId="37427"/>
    <cellStyle name="40% - Accent5 19 2 2 2 2 2" xfId="37428"/>
    <cellStyle name="40% - Accent5 19 2 2 2 3" xfId="37429"/>
    <cellStyle name="40% - Accent5 19 2 2 3" xfId="37430"/>
    <cellStyle name="40% - Accent5 19 2 2 3 2" xfId="37431"/>
    <cellStyle name="40% - Accent5 19 2 2 3 2 2" xfId="37432"/>
    <cellStyle name="40% - Accent5 19 2 2 3 3" xfId="37433"/>
    <cellStyle name="40% - Accent5 19 2 2 4" xfId="37434"/>
    <cellStyle name="40% - Accent5 19 2 2 4 2" xfId="37435"/>
    <cellStyle name="40% - Accent5 19 2 2 5" xfId="37436"/>
    <cellStyle name="40% - Accent5 19 2 3" xfId="37437"/>
    <cellStyle name="40% - Accent5 19 2 3 2" xfId="37438"/>
    <cellStyle name="40% - Accent5 19 2 3 2 2" xfId="37439"/>
    <cellStyle name="40% - Accent5 19 2 3 3" xfId="37440"/>
    <cellStyle name="40% - Accent5 19 2 4" xfId="37441"/>
    <cellStyle name="40% - Accent5 19 2 4 2" xfId="37442"/>
    <cellStyle name="40% - Accent5 19 2 4 2 2" xfId="37443"/>
    <cellStyle name="40% - Accent5 19 2 4 3" xfId="37444"/>
    <cellStyle name="40% - Accent5 19 2 5" xfId="37445"/>
    <cellStyle name="40% - Accent5 19 2 5 2" xfId="37446"/>
    <cellStyle name="40% - Accent5 19 2 6" xfId="37447"/>
    <cellStyle name="40% - Accent5 19 3" xfId="37448"/>
    <cellStyle name="40% - Accent5 19 3 2" xfId="37449"/>
    <cellStyle name="40% - Accent5 19 3 2 2" xfId="37450"/>
    <cellStyle name="40% - Accent5 19 3 2 2 2" xfId="37451"/>
    <cellStyle name="40% - Accent5 19 3 2 3" xfId="37452"/>
    <cellStyle name="40% - Accent5 19 3 3" xfId="37453"/>
    <cellStyle name="40% - Accent5 19 3 3 2" xfId="37454"/>
    <cellStyle name="40% - Accent5 19 3 3 2 2" xfId="37455"/>
    <cellStyle name="40% - Accent5 19 3 3 3" xfId="37456"/>
    <cellStyle name="40% - Accent5 19 3 4" xfId="37457"/>
    <cellStyle name="40% - Accent5 19 3 4 2" xfId="37458"/>
    <cellStyle name="40% - Accent5 19 3 5" xfId="37459"/>
    <cellStyle name="40% - Accent5 19 4" xfId="37460"/>
    <cellStyle name="40% - Accent5 19 4 2" xfId="37461"/>
    <cellStyle name="40% - Accent5 19 4 2 2" xfId="37462"/>
    <cellStyle name="40% - Accent5 19 4 3" xfId="37463"/>
    <cellStyle name="40% - Accent5 19 5" xfId="37464"/>
    <cellStyle name="40% - Accent5 19 5 2" xfId="37465"/>
    <cellStyle name="40% - Accent5 19 5 2 2" xfId="37466"/>
    <cellStyle name="40% - Accent5 19 5 3" xfId="37467"/>
    <cellStyle name="40% - Accent5 19 6" xfId="37468"/>
    <cellStyle name="40% - Accent5 19 6 2" xfId="37469"/>
    <cellStyle name="40% - Accent5 19 6 2 2" xfId="37470"/>
    <cellStyle name="40% - Accent5 19 6 3" xfId="37471"/>
    <cellStyle name="40% - Accent5 19 7" xfId="37472"/>
    <cellStyle name="40% - Accent5 19 7 2" xfId="37473"/>
    <cellStyle name="40% - Accent5 19 8" xfId="37474"/>
    <cellStyle name="40% - Accent5 2" xfId="60"/>
    <cellStyle name="40% - Accent5 2 10" xfId="37476"/>
    <cellStyle name="40% - Accent5 2 10 2" xfId="37477"/>
    <cellStyle name="40% - Accent5 2 11" xfId="37478"/>
    <cellStyle name="40% - Accent5 2 12" xfId="37475"/>
    <cellStyle name="40% - Accent5 2 2" xfId="107"/>
    <cellStyle name="40% - Accent5 2 2 10" xfId="37479"/>
    <cellStyle name="40% - Accent5 2 2 2" xfId="195"/>
    <cellStyle name="40% - Accent5 2 2 2 2" xfId="371"/>
    <cellStyle name="40% - Accent5 2 2 2 2 2" xfId="37482"/>
    <cellStyle name="40% - Accent5 2 2 2 2 2 2" xfId="37483"/>
    <cellStyle name="40% - Accent5 2 2 2 2 2 2 2" xfId="37484"/>
    <cellStyle name="40% - Accent5 2 2 2 2 2 2 2 2" xfId="37485"/>
    <cellStyle name="40% - Accent5 2 2 2 2 2 2 3" xfId="37486"/>
    <cellStyle name="40% - Accent5 2 2 2 2 2 3" xfId="37487"/>
    <cellStyle name="40% - Accent5 2 2 2 2 2 3 2" xfId="37488"/>
    <cellStyle name="40% - Accent5 2 2 2 2 2 3 2 2" xfId="37489"/>
    <cellStyle name="40% - Accent5 2 2 2 2 2 3 3" xfId="37490"/>
    <cellStyle name="40% - Accent5 2 2 2 2 2 4" xfId="37491"/>
    <cellStyle name="40% - Accent5 2 2 2 2 2 4 2" xfId="37492"/>
    <cellStyle name="40% - Accent5 2 2 2 2 2 5" xfId="37493"/>
    <cellStyle name="40% - Accent5 2 2 2 2 3" xfId="37494"/>
    <cellStyle name="40% - Accent5 2 2 2 2 3 2" xfId="37495"/>
    <cellStyle name="40% - Accent5 2 2 2 2 3 2 2" xfId="37496"/>
    <cellStyle name="40% - Accent5 2 2 2 2 3 3" xfId="37497"/>
    <cellStyle name="40% - Accent5 2 2 2 2 4" xfId="37498"/>
    <cellStyle name="40% - Accent5 2 2 2 2 4 2" xfId="37499"/>
    <cellStyle name="40% - Accent5 2 2 2 2 4 2 2" xfId="37500"/>
    <cellStyle name="40% - Accent5 2 2 2 2 4 3" xfId="37501"/>
    <cellStyle name="40% - Accent5 2 2 2 2 5" xfId="37502"/>
    <cellStyle name="40% - Accent5 2 2 2 2 5 2" xfId="37503"/>
    <cellStyle name="40% - Accent5 2 2 2 2 6" xfId="37504"/>
    <cellStyle name="40% - Accent5 2 2 2 2 7" xfId="37481"/>
    <cellStyle name="40% - Accent5 2 2 2 3" xfId="37505"/>
    <cellStyle name="40% - Accent5 2 2 2 3 2" xfId="37506"/>
    <cellStyle name="40% - Accent5 2 2 2 3 2 2" xfId="37507"/>
    <cellStyle name="40% - Accent5 2 2 2 3 2 2 2" xfId="37508"/>
    <cellStyle name="40% - Accent5 2 2 2 3 2 3" xfId="37509"/>
    <cellStyle name="40% - Accent5 2 2 2 3 3" xfId="37510"/>
    <cellStyle name="40% - Accent5 2 2 2 3 3 2" xfId="37511"/>
    <cellStyle name="40% - Accent5 2 2 2 3 3 2 2" xfId="37512"/>
    <cellStyle name="40% - Accent5 2 2 2 3 3 3" xfId="37513"/>
    <cellStyle name="40% - Accent5 2 2 2 3 4" xfId="37514"/>
    <cellStyle name="40% - Accent5 2 2 2 3 4 2" xfId="37515"/>
    <cellStyle name="40% - Accent5 2 2 2 3 5" xfId="37516"/>
    <cellStyle name="40% - Accent5 2 2 2 4" xfId="37517"/>
    <cellStyle name="40% - Accent5 2 2 2 4 2" xfId="37518"/>
    <cellStyle name="40% - Accent5 2 2 2 4 2 2" xfId="37519"/>
    <cellStyle name="40% - Accent5 2 2 2 4 3" xfId="37520"/>
    <cellStyle name="40% - Accent5 2 2 2 5" xfId="37521"/>
    <cellStyle name="40% - Accent5 2 2 2 5 2" xfId="37522"/>
    <cellStyle name="40% - Accent5 2 2 2 5 2 2" xfId="37523"/>
    <cellStyle name="40% - Accent5 2 2 2 5 3" xfId="37524"/>
    <cellStyle name="40% - Accent5 2 2 2 6" xfId="37525"/>
    <cellStyle name="40% - Accent5 2 2 2 6 2" xfId="37526"/>
    <cellStyle name="40% - Accent5 2 2 2 6 2 2" xfId="37527"/>
    <cellStyle name="40% - Accent5 2 2 2 6 3" xfId="37528"/>
    <cellStyle name="40% - Accent5 2 2 2 7" xfId="37529"/>
    <cellStyle name="40% - Accent5 2 2 2 7 2" xfId="37530"/>
    <cellStyle name="40% - Accent5 2 2 2 8" xfId="37531"/>
    <cellStyle name="40% - Accent5 2 2 2 9" xfId="37480"/>
    <cellStyle name="40% - Accent5 2 2 3" xfId="283"/>
    <cellStyle name="40% - Accent5 2 2 3 2" xfId="37533"/>
    <cellStyle name="40% - Accent5 2 2 3 2 2" xfId="37534"/>
    <cellStyle name="40% - Accent5 2 2 3 2 2 2" xfId="37535"/>
    <cellStyle name="40% - Accent5 2 2 3 2 2 2 2" xfId="37536"/>
    <cellStyle name="40% - Accent5 2 2 3 2 2 3" xfId="37537"/>
    <cellStyle name="40% - Accent5 2 2 3 2 3" xfId="37538"/>
    <cellStyle name="40% - Accent5 2 2 3 2 3 2" xfId="37539"/>
    <cellStyle name="40% - Accent5 2 2 3 2 3 2 2" xfId="37540"/>
    <cellStyle name="40% - Accent5 2 2 3 2 3 3" xfId="37541"/>
    <cellStyle name="40% - Accent5 2 2 3 2 4" xfId="37542"/>
    <cellStyle name="40% - Accent5 2 2 3 2 4 2" xfId="37543"/>
    <cellStyle name="40% - Accent5 2 2 3 2 5" xfId="37544"/>
    <cellStyle name="40% - Accent5 2 2 3 3" xfId="37545"/>
    <cellStyle name="40% - Accent5 2 2 3 3 2" xfId="37546"/>
    <cellStyle name="40% - Accent5 2 2 3 3 2 2" xfId="37547"/>
    <cellStyle name="40% - Accent5 2 2 3 3 3" xfId="37548"/>
    <cellStyle name="40% - Accent5 2 2 3 4" xfId="37549"/>
    <cellStyle name="40% - Accent5 2 2 3 4 2" xfId="37550"/>
    <cellStyle name="40% - Accent5 2 2 3 4 2 2" xfId="37551"/>
    <cellStyle name="40% - Accent5 2 2 3 4 3" xfId="37552"/>
    <cellStyle name="40% - Accent5 2 2 3 5" xfId="37553"/>
    <cellStyle name="40% - Accent5 2 2 3 5 2" xfId="37554"/>
    <cellStyle name="40% - Accent5 2 2 3 6" xfId="37555"/>
    <cellStyle name="40% - Accent5 2 2 3 7" xfId="37532"/>
    <cellStyle name="40% - Accent5 2 2 4" xfId="37556"/>
    <cellStyle name="40% - Accent5 2 2 4 2" xfId="37557"/>
    <cellStyle name="40% - Accent5 2 2 4 2 2" xfId="37558"/>
    <cellStyle name="40% - Accent5 2 2 4 2 2 2" xfId="37559"/>
    <cellStyle name="40% - Accent5 2 2 4 2 3" xfId="37560"/>
    <cellStyle name="40% - Accent5 2 2 4 3" xfId="37561"/>
    <cellStyle name="40% - Accent5 2 2 4 3 2" xfId="37562"/>
    <cellStyle name="40% - Accent5 2 2 4 3 2 2" xfId="37563"/>
    <cellStyle name="40% - Accent5 2 2 4 3 3" xfId="37564"/>
    <cellStyle name="40% - Accent5 2 2 4 4" xfId="37565"/>
    <cellStyle name="40% - Accent5 2 2 4 4 2" xfId="37566"/>
    <cellStyle name="40% - Accent5 2 2 4 5" xfId="37567"/>
    <cellStyle name="40% - Accent5 2 2 5" xfId="37568"/>
    <cellStyle name="40% - Accent5 2 2 5 2" xfId="37569"/>
    <cellStyle name="40% - Accent5 2 2 5 2 2" xfId="37570"/>
    <cellStyle name="40% - Accent5 2 2 5 3" xfId="37571"/>
    <cellStyle name="40% - Accent5 2 2 6" xfId="37572"/>
    <cellStyle name="40% - Accent5 2 2 6 2" xfId="37573"/>
    <cellStyle name="40% - Accent5 2 2 6 2 2" xfId="37574"/>
    <cellStyle name="40% - Accent5 2 2 6 3" xfId="37575"/>
    <cellStyle name="40% - Accent5 2 2 7" xfId="37576"/>
    <cellStyle name="40% - Accent5 2 2 7 2" xfId="37577"/>
    <cellStyle name="40% - Accent5 2 2 7 2 2" xfId="37578"/>
    <cellStyle name="40% - Accent5 2 2 7 3" xfId="37579"/>
    <cellStyle name="40% - Accent5 2 2 8" xfId="37580"/>
    <cellStyle name="40% - Accent5 2 2 8 2" xfId="37581"/>
    <cellStyle name="40% - Accent5 2 2 9" xfId="37582"/>
    <cellStyle name="40% - Accent5 2 3" xfId="151"/>
    <cellStyle name="40% - Accent5 2 3 2" xfId="327"/>
    <cellStyle name="40% - Accent5 2 3 2 2" xfId="37585"/>
    <cellStyle name="40% - Accent5 2 3 2 2 2" xfId="37586"/>
    <cellStyle name="40% - Accent5 2 3 2 2 2 2" xfId="37587"/>
    <cellStyle name="40% - Accent5 2 3 2 2 2 2 2" xfId="37588"/>
    <cellStyle name="40% - Accent5 2 3 2 2 2 3" xfId="37589"/>
    <cellStyle name="40% - Accent5 2 3 2 2 3" xfId="37590"/>
    <cellStyle name="40% - Accent5 2 3 2 2 3 2" xfId="37591"/>
    <cellStyle name="40% - Accent5 2 3 2 2 3 2 2" xfId="37592"/>
    <cellStyle name="40% - Accent5 2 3 2 2 3 3" xfId="37593"/>
    <cellStyle name="40% - Accent5 2 3 2 2 4" xfId="37594"/>
    <cellStyle name="40% - Accent5 2 3 2 2 4 2" xfId="37595"/>
    <cellStyle name="40% - Accent5 2 3 2 2 5" xfId="37596"/>
    <cellStyle name="40% - Accent5 2 3 2 3" xfId="37597"/>
    <cellStyle name="40% - Accent5 2 3 2 3 2" xfId="37598"/>
    <cellStyle name="40% - Accent5 2 3 2 3 2 2" xfId="37599"/>
    <cellStyle name="40% - Accent5 2 3 2 3 3" xfId="37600"/>
    <cellStyle name="40% - Accent5 2 3 2 4" xfId="37601"/>
    <cellStyle name="40% - Accent5 2 3 2 4 2" xfId="37602"/>
    <cellStyle name="40% - Accent5 2 3 2 4 2 2" xfId="37603"/>
    <cellStyle name="40% - Accent5 2 3 2 4 3" xfId="37604"/>
    <cellStyle name="40% - Accent5 2 3 2 5" xfId="37605"/>
    <cellStyle name="40% - Accent5 2 3 2 5 2" xfId="37606"/>
    <cellStyle name="40% - Accent5 2 3 2 6" xfId="37607"/>
    <cellStyle name="40% - Accent5 2 3 2 7" xfId="37584"/>
    <cellStyle name="40% - Accent5 2 3 3" xfId="37608"/>
    <cellStyle name="40% - Accent5 2 3 3 2" xfId="37609"/>
    <cellStyle name="40% - Accent5 2 3 3 2 2" xfId="37610"/>
    <cellStyle name="40% - Accent5 2 3 3 2 2 2" xfId="37611"/>
    <cellStyle name="40% - Accent5 2 3 3 2 3" xfId="37612"/>
    <cellStyle name="40% - Accent5 2 3 3 3" xfId="37613"/>
    <cellStyle name="40% - Accent5 2 3 3 3 2" xfId="37614"/>
    <cellStyle name="40% - Accent5 2 3 3 3 2 2" xfId="37615"/>
    <cellStyle name="40% - Accent5 2 3 3 3 3" xfId="37616"/>
    <cellStyle name="40% - Accent5 2 3 3 4" xfId="37617"/>
    <cellStyle name="40% - Accent5 2 3 3 4 2" xfId="37618"/>
    <cellStyle name="40% - Accent5 2 3 3 5" xfId="37619"/>
    <cellStyle name="40% - Accent5 2 3 4" xfId="37620"/>
    <cellStyle name="40% - Accent5 2 3 4 2" xfId="37621"/>
    <cellStyle name="40% - Accent5 2 3 4 2 2" xfId="37622"/>
    <cellStyle name="40% - Accent5 2 3 4 3" xfId="37623"/>
    <cellStyle name="40% - Accent5 2 3 5" xfId="37624"/>
    <cellStyle name="40% - Accent5 2 3 5 2" xfId="37625"/>
    <cellStyle name="40% - Accent5 2 3 5 2 2" xfId="37626"/>
    <cellStyle name="40% - Accent5 2 3 5 3" xfId="37627"/>
    <cellStyle name="40% - Accent5 2 3 6" xfId="37628"/>
    <cellStyle name="40% - Accent5 2 3 6 2" xfId="37629"/>
    <cellStyle name="40% - Accent5 2 3 6 2 2" xfId="37630"/>
    <cellStyle name="40% - Accent5 2 3 6 3" xfId="37631"/>
    <cellStyle name="40% - Accent5 2 3 7" xfId="37632"/>
    <cellStyle name="40% - Accent5 2 3 7 2" xfId="37633"/>
    <cellStyle name="40% - Accent5 2 3 8" xfId="37634"/>
    <cellStyle name="40% - Accent5 2 3 9" xfId="37583"/>
    <cellStyle name="40% - Accent5 2 4" xfId="239"/>
    <cellStyle name="40% - Accent5 2 4 2" xfId="37636"/>
    <cellStyle name="40% - Accent5 2 4 2 2" xfId="37637"/>
    <cellStyle name="40% - Accent5 2 4 2 2 2" xfId="37638"/>
    <cellStyle name="40% - Accent5 2 4 2 2 2 2" xfId="37639"/>
    <cellStyle name="40% - Accent5 2 4 2 2 3" xfId="37640"/>
    <cellStyle name="40% - Accent5 2 4 2 3" xfId="37641"/>
    <cellStyle name="40% - Accent5 2 4 2 3 2" xfId="37642"/>
    <cellStyle name="40% - Accent5 2 4 2 3 2 2" xfId="37643"/>
    <cellStyle name="40% - Accent5 2 4 2 3 3" xfId="37644"/>
    <cellStyle name="40% - Accent5 2 4 2 4" xfId="37645"/>
    <cellStyle name="40% - Accent5 2 4 2 4 2" xfId="37646"/>
    <cellStyle name="40% - Accent5 2 4 2 5" xfId="37647"/>
    <cellStyle name="40% - Accent5 2 4 3" xfId="37648"/>
    <cellStyle name="40% - Accent5 2 4 3 2" xfId="37649"/>
    <cellStyle name="40% - Accent5 2 4 3 2 2" xfId="37650"/>
    <cellStyle name="40% - Accent5 2 4 3 3" xfId="37651"/>
    <cellStyle name="40% - Accent5 2 4 4" xfId="37652"/>
    <cellStyle name="40% - Accent5 2 4 4 2" xfId="37653"/>
    <cellStyle name="40% - Accent5 2 4 4 2 2" xfId="37654"/>
    <cellStyle name="40% - Accent5 2 4 4 3" xfId="37655"/>
    <cellStyle name="40% - Accent5 2 4 5" xfId="37656"/>
    <cellStyle name="40% - Accent5 2 4 5 2" xfId="37657"/>
    <cellStyle name="40% - Accent5 2 4 6" xfId="37658"/>
    <cellStyle name="40% - Accent5 2 4 7" xfId="37635"/>
    <cellStyle name="40% - Accent5 2 5" xfId="37659"/>
    <cellStyle name="40% - Accent5 2 5 2" xfId="37660"/>
    <cellStyle name="40% - Accent5 2 5 2 2" xfId="37661"/>
    <cellStyle name="40% - Accent5 2 5 2 2 2" xfId="37662"/>
    <cellStyle name="40% - Accent5 2 5 2 3" xfId="37663"/>
    <cellStyle name="40% - Accent5 2 5 3" xfId="37664"/>
    <cellStyle name="40% - Accent5 2 5 3 2" xfId="37665"/>
    <cellStyle name="40% - Accent5 2 5 3 2 2" xfId="37666"/>
    <cellStyle name="40% - Accent5 2 5 3 3" xfId="37667"/>
    <cellStyle name="40% - Accent5 2 5 4" xfId="37668"/>
    <cellStyle name="40% - Accent5 2 5 4 2" xfId="37669"/>
    <cellStyle name="40% - Accent5 2 5 5" xfId="37670"/>
    <cellStyle name="40% - Accent5 2 6" xfId="37671"/>
    <cellStyle name="40% - Accent5 2 6 2" xfId="37672"/>
    <cellStyle name="40% - Accent5 2 6 2 2" xfId="37673"/>
    <cellStyle name="40% - Accent5 2 6 3" xfId="37674"/>
    <cellStyle name="40% - Accent5 2 7" xfId="37675"/>
    <cellStyle name="40% - Accent5 2 7 2" xfId="37676"/>
    <cellStyle name="40% - Accent5 2 7 2 2" xfId="37677"/>
    <cellStyle name="40% - Accent5 2 7 3" xfId="37678"/>
    <cellStyle name="40% - Accent5 2 8" xfId="37679"/>
    <cellStyle name="40% - Accent5 2 8 2" xfId="37680"/>
    <cellStyle name="40% - Accent5 2 8 2 2" xfId="37681"/>
    <cellStyle name="40% - Accent5 2 8 3" xfId="37682"/>
    <cellStyle name="40% - Accent5 2 9" xfId="37683"/>
    <cellStyle name="40% - Accent5 2 9 2" xfId="37684"/>
    <cellStyle name="40% - Accent5 20" xfId="37685"/>
    <cellStyle name="40% - Accent5 20 2" xfId="37686"/>
    <cellStyle name="40% - Accent5 20 2 2" xfId="37687"/>
    <cellStyle name="40% - Accent5 20 2 2 2" xfId="37688"/>
    <cellStyle name="40% - Accent5 20 2 2 2 2" xfId="37689"/>
    <cellStyle name="40% - Accent5 20 2 2 2 2 2" xfId="37690"/>
    <cellStyle name="40% - Accent5 20 2 2 2 3" xfId="37691"/>
    <cellStyle name="40% - Accent5 20 2 2 3" xfId="37692"/>
    <cellStyle name="40% - Accent5 20 2 2 3 2" xfId="37693"/>
    <cellStyle name="40% - Accent5 20 2 2 3 2 2" xfId="37694"/>
    <cellStyle name="40% - Accent5 20 2 2 3 3" xfId="37695"/>
    <cellStyle name="40% - Accent5 20 2 2 4" xfId="37696"/>
    <cellStyle name="40% - Accent5 20 2 2 4 2" xfId="37697"/>
    <cellStyle name="40% - Accent5 20 2 2 5" xfId="37698"/>
    <cellStyle name="40% - Accent5 20 2 3" xfId="37699"/>
    <cellStyle name="40% - Accent5 20 2 3 2" xfId="37700"/>
    <cellStyle name="40% - Accent5 20 2 3 2 2" xfId="37701"/>
    <cellStyle name="40% - Accent5 20 2 3 3" xfId="37702"/>
    <cellStyle name="40% - Accent5 20 2 4" xfId="37703"/>
    <cellStyle name="40% - Accent5 20 2 4 2" xfId="37704"/>
    <cellStyle name="40% - Accent5 20 2 4 2 2" xfId="37705"/>
    <cellStyle name="40% - Accent5 20 2 4 3" xfId="37706"/>
    <cellStyle name="40% - Accent5 20 2 5" xfId="37707"/>
    <cellStyle name="40% - Accent5 20 2 5 2" xfId="37708"/>
    <cellStyle name="40% - Accent5 20 2 6" xfId="37709"/>
    <cellStyle name="40% - Accent5 20 3" xfId="37710"/>
    <cellStyle name="40% - Accent5 20 3 2" xfId="37711"/>
    <cellStyle name="40% - Accent5 20 3 2 2" xfId="37712"/>
    <cellStyle name="40% - Accent5 20 3 2 2 2" xfId="37713"/>
    <cellStyle name="40% - Accent5 20 3 2 3" xfId="37714"/>
    <cellStyle name="40% - Accent5 20 3 3" xfId="37715"/>
    <cellStyle name="40% - Accent5 20 3 3 2" xfId="37716"/>
    <cellStyle name="40% - Accent5 20 3 3 2 2" xfId="37717"/>
    <cellStyle name="40% - Accent5 20 3 3 3" xfId="37718"/>
    <cellStyle name="40% - Accent5 20 3 4" xfId="37719"/>
    <cellStyle name="40% - Accent5 20 3 4 2" xfId="37720"/>
    <cellStyle name="40% - Accent5 20 3 5" xfId="37721"/>
    <cellStyle name="40% - Accent5 20 4" xfId="37722"/>
    <cellStyle name="40% - Accent5 20 4 2" xfId="37723"/>
    <cellStyle name="40% - Accent5 20 4 2 2" xfId="37724"/>
    <cellStyle name="40% - Accent5 20 4 3" xfId="37725"/>
    <cellStyle name="40% - Accent5 20 5" xfId="37726"/>
    <cellStyle name="40% - Accent5 20 5 2" xfId="37727"/>
    <cellStyle name="40% - Accent5 20 5 2 2" xfId="37728"/>
    <cellStyle name="40% - Accent5 20 5 3" xfId="37729"/>
    <cellStyle name="40% - Accent5 20 6" xfId="37730"/>
    <cellStyle name="40% - Accent5 20 6 2" xfId="37731"/>
    <cellStyle name="40% - Accent5 20 7" xfId="37732"/>
    <cellStyle name="40% - Accent5 21" xfId="37733"/>
    <cellStyle name="40% - Accent5 21 2" xfId="37734"/>
    <cellStyle name="40% - Accent5 21 2 2" xfId="37735"/>
    <cellStyle name="40% - Accent5 21 2 2 2" xfId="37736"/>
    <cellStyle name="40% - Accent5 21 2 2 2 2" xfId="37737"/>
    <cellStyle name="40% - Accent5 21 2 2 2 2 2" xfId="37738"/>
    <cellStyle name="40% - Accent5 21 2 2 2 3" xfId="37739"/>
    <cellStyle name="40% - Accent5 21 2 2 3" xfId="37740"/>
    <cellStyle name="40% - Accent5 21 2 2 3 2" xfId="37741"/>
    <cellStyle name="40% - Accent5 21 2 2 3 2 2" xfId="37742"/>
    <cellStyle name="40% - Accent5 21 2 2 3 3" xfId="37743"/>
    <cellStyle name="40% - Accent5 21 2 2 4" xfId="37744"/>
    <cellStyle name="40% - Accent5 21 2 2 4 2" xfId="37745"/>
    <cellStyle name="40% - Accent5 21 2 2 5" xfId="37746"/>
    <cellStyle name="40% - Accent5 21 2 3" xfId="37747"/>
    <cellStyle name="40% - Accent5 21 2 3 2" xfId="37748"/>
    <cellStyle name="40% - Accent5 21 2 3 2 2" xfId="37749"/>
    <cellStyle name="40% - Accent5 21 2 3 3" xfId="37750"/>
    <cellStyle name="40% - Accent5 21 2 4" xfId="37751"/>
    <cellStyle name="40% - Accent5 21 2 4 2" xfId="37752"/>
    <cellStyle name="40% - Accent5 21 2 4 2 2" xfId="37753"/>
    <cellStyle name="40% - Accent5 21 2 4 3" xfId="37754"/>
    <cellStyle name="40% - Accent5 21 2 5" xfId="37755"/>
    <cellStyle name="40% - Accent5 21 2 5 2" xfId="37756"/>
    <cellStyle name="40% - Accent5 21 2 6" xfId="37757"/>
    <cellStyle name="40% - Accent5 21 3" xfId="37758"/>
    <cellStyle name="40% - Accent5 21 3 2" xfId="37759"/>
    <cellStyle name="40% - Accent5 21 3 2 2" xfId="37760"/>
    <cellStyle name="40% - Accent5 21 3 2 2 2" xfId="37761"/>
    <cellStyle name="40% - Accent5 21 3 2 3" xfId="37762"/>
    <cellStyle name="40% - Accent5 21 3 3" xfId="37763"/>
    <cellStyle name="40% - Accent5 21 3 3 2" xfId="37764"/>
    <cellStyle name="40% - Accent5 21 3 3 2 2" xfId="37765"/>
    <cellStyle name="40% - Accent5 21 3 3 3" xfId="37766"/>
    <cellStyle name="40% - Accent5 21 3 4" xfId="37767"/>
    <cellStyle name="40% - Accent5 21 3 4 2" xfId="37768"/>
    <cellStyle name="40% - Accent5 21 3 5" xfId="37769"/>
    <cellStyle name="40% - Accent5 21 4" xfId="37770"/>
    <cellStyle name="40% - Accent5 21 4 2" xfId="37771"/>
    <cellStyle name="40% - Accent5 21 4 2 2" xfId="37772"/>
    <cellStyle name="40% - Accent5 21 4 3" xfId="37773"/>
    <cellStyle name="40% - Accent5 21 5" xfId="37774"/>
    <cellStyle name="40% - Accent5 21 5 2" xfId="37775"/>
    <cellStyle name="40% - Accent5 21 5 2 2" xfId="37776"/>
    <cellStyle name="40% - Accent5 21 5 3" xfId="37777"/>
    <cellStyle name="40% - Accent5 21 6" xfId="37778"/>
    <cellStyle name="40% - Accent5 21 6 2" xfId="37779"/>
    <cellStyle name="40% - Accent5 21 7" xfId="37780"/>
    <cellStyle name="40% - Accent5 22" xfId="37781"/>
    <cellStyle name="40% - Accent5 22 2" xfId="37782"/>
    <cellStyle name="40% - Accent5 22 2 2" xfId="37783"/>
    <cellStyle name="40% - Accent5 22 2 2 2" xfId="37784"/>
    <cellStyle name="40% - Accent5 22 2 2 2 2" xfId="37785"/>
    <cellStyle name="40% - Accent5 22 2 2 2 2 2" xfId="37786"/>
    <cellStyle name="40% - Accent5 22 2 2 2 3" xfId="37787"/>
    <cellStyle name="40% - Accent5 22 2 2 3" xfId="37788"/>
    <cellStyle name="40% - Accent5 22 2 2 3 2" xfId="37789"/>
    <cellStyle name="40% - Accent5 22 2 2 3 2 2" xfId="37790"/>
    <cellStyle name="40% - Accent5 22 2 2 3 3" xfId="37791"/>
    <cellStyle name="40% - Accent5 22 2 2 4" xfId="37792"/>
    <cellStyle name="40% - Accent5 22 2 2 4 2" xfId="37793"/>
    <cellStyle name="40% - Accent5 22 2 2 5" xfId="37794"/>
    <cellStyle name="40% - Accent5 22 2 3" xfId="37795"/>
    <cellStyle name="40% - Accent5 22 2 3 2" xfId="37796"/>
    <cellStyle name="40% - Accent5 22 2 3 2 2" xfId="37797"/>
    <cellStyle name="40% - Accent5 22 2 3 3" xfId="37798"/>
    <cellStyle name="40% - Accent5 22 2 4" xfId="37799"/>
    <cellStyle name="40% - Accent5 22 2 4 2" xfId="37800"/>
    <cellStyle name="40% - Accent5 22 2 4 2 2" xfId="37801"/>
    <cellStyle name="40% - Accent5 22 2 4 3" xfId="37802"/>
    <cellStyle name="40% - Accent5 22 2 5" xfId="37803"/>
    <cellStyle name="40% - Accent5 22 2 5 2" xfId="37804"/>
    <cellStyle name="40% - Accent5 22 2 6" xfId="37805"/>
    <cellStyle name="40% - Accent5 22 3" xfId="37806"/>
    <cellStyle name="40% - Accent5 22 3 2" xfId="37807"/>
    <cellStyle name="40% - Accent5 22 3 2 2" xfId="37808"/>
    <cellStyle name="40% - Accent5 22 3 2 2 2" xfId="37809"/>
    <cellStyle name="40% - Accent5 22 3 2 3" xfId="37810"/>
    <cellStyle name="40% - Accent5 22 3 3" xfId="37811"/>
    <cellStyle name="40% - Accent5 22 3 3 2" xfId="37812"/>
    <cellStyle name="40% - Accent5 22 3 3 2 2" xfId="37813"/>
    <cellStyle name="40% - Accent5 22 3 3 3" xfId="37814"/>
    <cellStyle name="40% - Accent5 22 3 4" xfId="37815"/>
    <cellStyle name="40% - Accent5 22 3 4 2" xfId="37816"/>
    <cellStyle name="40% - Accent5 22 3 5" xfId="37817"/>
    <cellStyle name="40% - Accent5 22 4" xfId="37818"/>
    <cellStyle name="40% - Accent5 22 4 2" xfId="37819"/>
    <cellStyle name="40% - Accent5 22 4 2 2" xfId="37820"/>
    <cellStyle name="40% - Accent5 22 4 3" xfId="37821"/>
    <cellStyle name="40% - Accent5 22 5" xfId="37822"/>
    <cellStyle name="40% - Accent5 22 5 2" xfId="37823"/>
    <cellStyle name="40% - Accent5 22 5 2 2" xfId="37824"/>
    <cellStyle name="40% - Accent5 22 5 3" xfId="37825"/>
    <cellStyle name="40% - Accent5 22 6" xfId="37826"/>
    <cellStyle name="40% - Accent5 22 6 2" xfId="37827"/>
    <cellStyle name="40% - Accent5 22 7" xfId="37828"/>
    <cellStyle name="40% - Accent5 23" xfId="37829"/>
    <cellStyle name="40% - Accent5 23 2" xfId="37830"/>
    <cellStyle name="40% - Accent5 23 2 2" xfId="37831"/>
    <cellStyle name="40% - Accent5 23 2 2 2" xfId="37832"/>
    <cellStyle name="40% - Accent5 23 2 2 2 2" xfId="37833"/>
    <cellStyle name="40% - Accent5 23 2 2 3" xfId="37834"/>
    <cellStyle name="40% - Accent5 23 2 3" xfId="37835"/>
    <cellStyle name="40% - Accent5 23 2 3 2" xfId="37836"/>
    <cellStyle name="40% - Accent5 23 2 3 2 2" xfId="37837"/>
    <cellStyle name="40% - Accent5 23 2 3 3" xfId="37838"/>
    <cellStyle name="40% - Accent5 23 2 4" xfId="37839"/>
    <cellStyle name="40% - Accent5 23 2 4 2" xfId="37840"/>
    <cellStyle name="40% - Accent5 23 2 5" xfId="37841"/>
    <cellStyle name="40% - Accent5 23 3" xfId="37842"/>
    <cellStyle name="40% - Accent5 23 3 2" xfId="37843"/>
    <cellStyle name="40% - Accent5 23 3 2 2" xfId="37844"/>
    <cellStyle name="40% - Accent5 23 3 3" xfId="37845"/>
    <cellStyle name="40% - Accent5 23 4" xfId="37846"/>
    <cellStyle name="40% - Accent5 23 4 2" xfId="37847"/>
    <cellStyle name="40% - Accent5 23 4 2 2" xfId="37848"/>
    <cellStyle name="40% - Accent5 23 4 3" xfId="37849"/>
    <cellStyle name="40% - Accent5 23 5" xfId="37850"/>
    <cellStyle name="40% - Accent5 23 5 2" xfId="37851"/>
    <cellStyle name="40% - Accent5 23 6" xfId="37852"/>
    <cellStyle name="40% - Accent5 24" xfId="37853"/>
    <cellStyle name="40% - Accent5 24 2" xfId="37854"/>
    <cellStyle name="40% - Accent5 24 2 2" xfId="37855"/>
    <cellStyle name="40% - Accent5 24 2 2 2" xfId="37856"/>
    <cellStyle name="40% - Accent5 24 2 3" xfId="37857"/>
    <cellStyle name="40% - Accent5 24 3" xfId="37858"/>
    <cellStyle name="40% - Accent5 24 3 2" xfId="37859"/>
    <cellStyle name="40% - Accent5 24 3 2 2" xfId="37860"/>
    <cellStyle name="40% - Accent5 24 3 3" xfId="37861"/>
    <cellStyle name="40% - Accent5 24 4" xfId="37862"/>
    <cellStyle name="40% - Accent5 24 4 2" xfId="37863"/>
    <cellStyle name="40% - Accent5 24 5" xfId="37864"/>
    <cellStyle name="40% - Accent5 25" xfId="37865"/>
    <cellStyle name="40% - Accent5 25 2" xfId="37866"/>
    <cellStyle name="40% - Accent5 25 2 2" xfId="37867"/>
    <cellStyle name="40% - Accent5 25 2 3" xfId="37868"/>
    <cellStyle name="40% - Accent5 25 3" xfId="37869"/>
    <cellStyle name="40% - Accent5 25 3 2" xfId="37870"/>
    <cellStyle name="40% - Accent5 25 4" xfId="37871"/>
    <cellStyle name="40% - Accent5 25 5" xfId="37872"/>
    <cellStyle name="40% - Accent5 26" xfId="37873"/>
    <cellStyle name="40% - Accent5 26 2" xfId="37874"/>
    <cellStyle name="40% - Accent5 26 2 2" xfId="37875"/>
    <cellStyle name="40% - Accent5 26 2 3" xfId="37876"/>
    <cellStyle name="40% - Accent5 26 3" xfId="37877"/>
    <cellStyle name="40% - Accent5 26 3 2" xfId="37878"/>
    <cellStyle name="40% - Accent5 26 4" xfId="37879"/>
    <cellStyle name="40% - Accent5 26 5" xfId="37880"/>
    <cellStyle name="40% - Accent5 27" xfId="37881"/>
    <cellStyle name="40% - Accent5 27 2" xfId="37882"/>
    <cellStyle name="40% - Accent5 27 2 2" xfId="37883"/>
    <cellStyle name="40% - Accent5 27 2 3" xfId="37884"/>
    <cellStyle name="40% - Accent5 27 3" xfId="37885"/>
    <cellStyle name="40% - Accent5 27 3 2" xfId="37886"/>
    <cellStyle name="40% - Accent5 27 4" xfId="37887"/>
    <cellStyle name="40% - Accent5 27 5" xfId="37888"/>
    <cellStyle name="40% - Accent5 28" xfId="37889"/>
    <cellStyle name="40% - Accent5 28 2" xfId="37890"/>
    <cellStyle name="40% - Accent5 28 2 2" xfId="37891"/>
    <cellStyle name="40% - Accent5 28 3" xfId="37892"/>
    <cellStyle name="40% - Accent5 28 3 2" xfId="37893"/>
    <cellStyle name="40% - Accent5 28 4" xfId="37894"/>
    <cellStyle name="40% - Accent5 28 5" xfId="37895"/>
    <cellStyle name="40% - Accent5 29" xfId="37896"/>
    <cellStyle name="40% - Accent5 29 2" xfId="37897"/>
    <cellStyle name="40% - Accent5 29 2 2" xfId="37898"/>
    <cellStyle name="40% - Accent5 29 3" xfId="37899"/>
    <cellStyle name="40% - Accent5 29 3 2" xfId="37900"/>
    <cellStyle name="40% - Accent5 29 4" xfId="37901"/>
    <cellStyle name="40% - Accent5 29 5" xfId="37902"/>
    <cellStyle name="40% - Accent5 3" xfId="77"/>
    <cellStyle name="40% - Accent5 3 10" xfId="37904"/>
    <cellStyle name="40% - Accent5 3 10 2" xfId="37905"/>
    <cellStyle name="40% - Accent5 3 11" xfId="37906"/>
    <cellStyle name="40% - Accent5 3 12" xfId="37903"/>
    <cellStyle name="40% - Accent5 3 2" xfId="123"/>
    <cellStyle name="40% - Accent5 3 2 10" xfId="37907"/>
    <cellStyle name="40% - Accent5 3 2 2" xfId="211"/>
    <cellStyle name="40% - Accent5 3 2 2 2" xfId="387"/>
    <cellStyle name="40% - Accent5 3 2 2 2 2" xfId="37910"/>
    <cellStyle name="40% - Accent5 3 2 2 2 2 2" xfId="37911"/>
    <cellStyle name="40% - Accent5 3 2 2 2 2 2 2" xfId="37912"/>
    <cellStyle name="40% - Accent5 3 2 2 2 2 2 2 2" xfId="37913"/>
    <cellStyle name="40% - Accent5 3 2 2 2 2 2 3" xfId="37914"/>
    <cellStyle name="40% - Accent5 3 2 2 2 2 3" xfId="37915"/>
    <cellStyle name="40% - Accent5 3 2 2 2 2 3 2" xfId="37916"/>
    <cellStyle name="40% - Accent5 3 2 2 2 2 3 2 2" xfId="37917"/>
    <cellStyle name="40% - Accent5 3 2 2 2 2 3 3" xfId="37918"/>
    <cellStyle name="40% - Accent5 3 2 2 2 2 4" xfId="37919"/>
    <cellStyle name="40% - Accent5 3 2 2 2 2 4 2" xfId="37920"/>
    <cellStyle name="40% - Accent5 3 2 2 2 2 5" xfId="37921"/>
    <cellStyle name="40% - Accent5 3 2 2 2 3" xfId="37922"/>
    <cellStyle name="40% - Accent5 3 2 2 2 3 2" xfId="37923"/>
    <cellStyle name="40% - Accent5 3 2 2 2 3 2 2" xfId="37924"/>
    <cellStyle name="40% - Accent5 3 2 2 2 3 3" xfId="37925"/>
    <cellStyle name="40% - Accent5 3 2 2 2 4" xfId="37926"/>
    <cellStyle name="40% - Accent5 3 2 2 2 4 2" xfId="37927"/>
    <cellStyle name="40% - Accent5 3 2 2 2 4 2 2" xfId="37928"/>
    <cellStyle name="40% - Accent5 3 2 2 2 4 3" xfId="37929"/>
    <cellStyle name="40% - Accent5 3 2 2 2 5" xfId="37930"/>
    <cellStyle name="40% - Accent5 3 2 2 2 5 2" xfId="37931"/>
    <cellStyle name="40% - Accent5 3 2 2 2 6" xfId="37932"/>
    <cellStyle name="40% - Accent5 3 2 2 2 7" xfId="37909"/>
    <cellStyle name="40% - Accent5 3 2 2 3" xfId="37933"/>
    <cellStyle name="40% - Accent5 3 2 2 3 2" xfId="37934"/>
    <cellStyle name="40% - Accent5 3 2 2 3 2 2" xfId="37935"/>
    <cellStyle name="40% - Accent5 3 2 2 3 2 2 2" xfId="37936"/>
    <cellStyle name="40% - Accent5 3 2 2 3 2 3" xfId="37937"/>
    <cellStyle name="40% - Accent5 3 2 2 3 3" xfId="37938"/>
    <cellStyle name="40% - Accent5 3 2 2 3 3 2" xfId="37939"/>
    <cellStyle name="40% - Accent5 3 2 2 3 3 2 2" xfId="37940"/>
    <cellStyle name="40% - Accent5 3 2 2 3 3 3" xfId="37941"/>
    <cellStyle name="40% - Accent5 3 2 2 3 4" xfId="37942"/>
    <cellStyle name="40% - Accent5 3 2 2 3 4 2" xfId="37943"/>
    <cellStyle name="40% - Accent5 3 2 2 3 5" xfId="37944"/>
    <cellStyle name="40% - Accent5 3 2 2 4" xfId="37945"/>
    <cellStyle name="40% - Accent5 3 2 2 4 2" xfId="37946"/>
    <cellStyle name="40% - Accent5 3 2 2 4 2 2" xfId="37947"/>
    <cellStyle name="40% - Accent5 3 2 2 4 3" xfId="37948"/>
    <cellStyle name="40% - Accent5 3 2 2 5" xfId="37949"/>
    <cellStyle name="40% - Accent5 3 2 2 5 2" xfId="37950"/>
    <cellStyle name="40% - Accent5 3 2 2 5 2 2" xfId="37951"/>
    <cellStyle name="40% - Accent5 3 2 2 5 3" xfId="37952"/>
    <cellStyle name="40% - Accent5 3 2 2 6" xfId="37953"/>
    <cellStyle name="40% - Accent5 3 2 2 6 2" xfId="37954"/>
    <cellStyle name="40% - Accent5 3 2 2 6 2 2" xfId="37955"/>
    <cellStyle name="40% - Accent5 3 2 2 6 3" xfId="37956"/>
    <cellStyle name="40% - Accent5 3 2 2 7" xfId="37957"/>
    <cellStyle name="40% - Accent5 3 2 2 7 2" xfId="37958"/>
    <cellStyle name="40% - Accent5 3 2 2 8" xfId="37959"/>
    <cellStyle name="40% - Accent5 3 2 2 9" xfId="37908"/>
    <cellStyle name="40% - Accent5 3 2 3" xfId="299"/>
    <cellStyle name="40% - Accent5 3 2 3 2" xfId="37961"/>
    <cellStyle name="40% - Accent5 3 2 3 2 2" xfId="37962"/>
    <cellStyle name="40% - Accent5 3 2 3 2 2 2" xfId="37963"/>
    <cellStyle name="40% - Accent5 3 2 3 2 2 2 2" xfId="37964"/>
    <cellStyle name="40% - Accent5 3 2 3 2 2 3" xfId="37965"/>
    <cellStyle name="40% - Accent5 3 2 3 2 3" xfId="37966"/>
    <cellStyle name="40% - Accent5 3 2 3 2 3 2" xfId="37967"/>
    <cellStyle name="40% - Accent5 3 2 3 2 3 2 2" xfId="37968"/>
    <cellStyle name="40% - Accent5 3 2 3 2 3 3" xfId="37969"/>
    <cellStyle name="40% - Accent5 3 2 3 2 4" xfId="37970"/>
    <cellStyle name="40% - Accent5 3 2 3 2 4 2" xfId="37971"/>
    <cellStyle name="40% - Accent5 3 2 3 2 5" xfId="37972"/>
    <cellStyle name="40% - Accent5 3 2 3 3" xfId="37973"/>
    <cellStyle name="40% - Accent5 3 2 3 3 2" xfId="37974"/>
    <cellStyle name="40% - Accent5 3 2 3 3 2 2" xfId="37975"/>
    <cellStyle name="40% - Accent5 3 2 3 3 3" xfId="37976"/>
    <cellStyle name="40% - Accent5 3 2 3 4" xfId="37977"/>
    <cellStyle name="40% - Accent5 3 2 3 4 2" xfId="37978"/>
    <cellStyle name="40% - Accent5 3 2 3 4 2 2" xfId="37979"/>
    <cellStyle name="40% - Accent5 3 2 3 4 3" xfId="37980"/>
    <cellStyle name="40% - Accent5 3 2 3 5" xfId="37981"/>
    <cellStyle name="40% - Accent5 3 2 3 5 2" xfId="37982"/>
    <cellStyle name="40% - Accent5 3 2 3 6" xfId="37983"/>
    <cellStyle name="40% - Accent5 3 2 3 7" xfId="37960"/>
    <cellStyle name="40% - Accent5 3 2 4" xfId="37984"/>
    <cellStyle name="40% - Accent5 3 2 4 2" xfId="37985"/>
    <cellStyle name="40% - Accent5 3 2 4 2 2" xfId="37986"/>
    <cellStyle name="40% - Accent5 3 2 4 2 2 2" xfId="37987"/>
    <cellStyle name="40% - Accent5 3 2 4 2 3" xfId="37988"/>
    <cellStyle name="40% - Accent5 3 2 4 3" xfId="37989"/>
    <cellStyle name="40% - Accent5 3 2 4 3 2" xfId="37990"/>
    <cellStyle name="40% - Accent5 3 2 4 3 2 2" xfId="37991"/>
    <cellStyle name="40% - Accent5 3 2 4 3 3" xfId="37992"/>
    <cellStyle name="40% - Accent5 3 2 4 4" xfId="37993"/>
    <cellStyle name="40% - Accent5 3 2 4 4 2" xfId="37994"/>
    <cellStyle name="40% - Accent5 3 2 4 5" xfId="37995"/>
    <cellStyle name="40% - Accent5 3 2 5" xfId="37996"/>
    <cellStyle name="40% - Accent5 3 2 5 2" xfId="37997"/>
    <cellStyle name="40% - Accent5 3 2 5 2 2" xfId="37998"/>
    <cellStyle name="40% - Accent5 3 2 5 3" xfId="37999"/>
    <cellStyle name="40% - Accent5 3 2 6" xfId="38000"/>
    <cellStyle name="40% - Accent5 3 2 6 2" xfId="38001"/>
    <cellStyle name="40% - Accent5 3 2 6 2 2" xfId="38002"/>
    <cellStyle name="40% - Accent5 3 2 6 3" xfId="38003"/>
    <cellStyle name="40% - Accent5 3 2 7" xfId="38004"/>
    <cellStyle name="40% - Accent5 3 2 7 2" xfId="38005"/>
    <cellStyle name="40% - Accent5 3 2 7 2 2" xfId="38006"/>
    <cellStyle name="40% - Accent5 3 2 7 3" xfId="38007"/>
    <cellStyle name="40% - Accent5 3 2 8" xfId="38008"/>
    <cellStyle name="40% - Accent5 3 2 8 2" xfId="38009"/>
    <cellStyle name="40% - Accent5 3 2 9" xfId="38010"/>
    <cellStyle name="40% - Accent5 3 3" xfId="167"/>
    <cellStyle name="40% - Accent5 3 3 2" xfId="343"/>
    <cellStyle name="40% - Accent5 3 3 2 2" xfId="38013"/>
    <cellStyle name="40% - Accent5 3 3 2 2 2" xfId="38014"/>
    <cellStyle name="40% - Accent5 3 3 2 2 2 2" xfId="38015"/>
    <cellStyle name="40% - Accent5 3 3 2 2 2 2 2" xfId="38016"/>
    <cellStyle name="40% - Accent5 3 3 2 2 2 3" xfId="38017"/>
    <cellStyle name="40% - Accent5 3 3 2 2 3" xfId="38018"/>
    <cellStyle name="40% - Accent5 3 3 2 2 3 2" xfId="38019"/>
    <cellStyle name="40% - Accent5 3 3 2 2 3 2 2" xfId="38020"/>
    <cellStyle name="40% - Accent5 3 3 2 2 3 3" xfId="38021"/>
    <cellStyle name="40% - Accent5 3 3 2 2 4" xfId="38022"/>
    <cellStyle name="40% - Accent5 3 3 2 2 4 2" xfId="38023"/>
    <cellStyle name="40% - Accent5 3 3 2 2 5" xfId="38024"/>
    <cellStyle name="40% - Accent5 3 3 2 3" xfId="38025"/>
    <cellStyle name="40% - Accent5 3 3 2 3 2" xfId="38026"/>
    <cellStyle name="40% - Accent5 3 3 2 3 2 2" xfId="38027"/>
    <cellStyle name="40% - Accent5 3 3 2 3 3" xfId="38028"/>
    <cellStyle name="40% - Accent5 3 3 2 4" xfId="38029"/>
    <cellStyle name="40% - Accent5 3 3 2 4 2" xfId="38030"/>
    <cellStyle name="40% - Accent5 3 3 2 4 2 2" xfId="38031"/>
    <cellStyle name="40% - Accent5 3 3 2 4 3" xfId="38032"/>
    <cellStyle name="40% - Accent5 3 3 2 5" xfId="38033"/>
    <cellStyle name="40% - Accent5 3 3 2 5 2" xfId="38034"/>
    <cellStyle name="40% - Accent5 3 3 2 6" xfId="38035"/>
    <cellStyle name="40% - Accent5 3 3 2 7" xfId="38012"/>
    <cellStyle name="40% - Accent5 3 3 3" xfId="38036"/>
    <cellStyle name="40% - Accent5 3 3 3 2" xfId="38037"/>
    <cellStyle name="40% - Accent5 3 3 3 2 2" xfId="38038"/>
    <cellStyle name="40% - Accent5 3 3 3 2 2 2" xfId="38039"/>
    <cellStyle name="40% - Accent5 3 3 3 2 3" xfId="38040"/>
    <cellStyle name="40% - Accent5 3 3 3 3" xfId="38041"/>
    <cellStyle name="40% - Accent5 3 3 3 3 2" xfId="38042"/>
    <cellStyle name="40% - Accent5 3 3 3 3 2 2" xfId="38043"/>
    <cellStyle name="40% - Accent5 3 3 3 3 3" xfId="38044"/>
    <cellStyle name="40% - Accent5 3 3 3 4" xfId="38045"/>
    <cellStyle name="40% - Accent5 3 3 3 4 2" xfId="38046"/>
    <cellStyle name="40% - Accent5 3 3 3 5" xfId="38047"/>
    <cellStyle name="40% - Accent5 3 3 4" xfId="38048"/>
    <cellStyle name="40% - Accent5 3 3 4 2" xfId="38049"/>
    <cellStyle name="40% - Accent5 3 3 4 2 2" xfId="38050"/>
    <cellStyle name="40% - Accent5 3 3 4 3" xfId="38051"/>
    <cellStyle name="40% - Accent5 3 3 5" xfId="38052"/>
    <cellStyle name="40% - Accent5 3 3 5 2" xfId="38053"/>
    <cellStyle name="40% - Accent5 3 3 5 2 2" xfId="38054"/>
    <cellStyle name="40% - Accent5 3 3 5 3" xfId="38055"/>
    <cellStyle name="40% - Accent5 3 3 6" xfId="38056"/>
    <cellStyle name="40% - Accent5 3 3 6 2" xfId="38057"/>
    <cellStyle name="40% - Accent5 3 3 6 2 2" xfId="38058"/>
    <cellStyle name="40% - Accent5 3 3 6 3" xfId="38059"/>
    <cellStyle name="40% - Accent5 3 3 7" xfId="38060"/>
    <cellStyle name="40% - Accent5 3 3 7 2" xfId="38061"/>
    <cellStyle name="40% - Accent5 3 3 8" xfId="38062"/>
    <cellStyle name="40% - Accent5 3 3 9" xfId="38011"/>
    <cellStyle name="40% - Accent5 3 4" xfId="255"/>
    <cellStyle name="40% - Accent5 3 4 2" xfId="38064"/>
    <cellStyle name="40% - Accent5 3 4 2 2" xfId="38065"/>
    <cellStyle name="40% - Accent5 3 4 2 2 2" xfId="38066"/>
    <cellStyle name="40% - Accent5 3 4 2 2 2 2" xfId="38067"/>
    <cellStyle name="40% - Accent5 3 4 2 2 3" xfId="38068"/>
    <cellStyle name="40% - Accent5 3 4 2 3" xfId="38069"/>
    <cellStyle name="40% - Accent5 3 4 2 3 2" xfId="38070"/>
    <cellStyle name="40% - Accent5 3 4 2 3 2 2" xfId="38071"/>
    <cellStyle name="40% - Accent5 3 4 2 3 3" xfId="38072"/>
    <cellStyle name="40% - Accent5 3 4 2 4" xfId="38073"/>
    <cellStyle name="40% - Accent5 3 4 2 4 2" xfId="38074"/>
    <cellStyle name="40% - Accent5 3 4 2 5" xfId="38075"/>
    <cellStyle name="40% - Accent5 3 4 3" xfId="38076"/>
    <cellStyle name="40% - Accent5 3 4 3 2" xfId="38077"/>
    <cellStyle name="40% - Accent5 3 4 3 2 2" xfId="38078"/>
    <cellStyle name="40% - Accent5 3 4 3 3" xfId="38079"/>
    <cellStyle name="40% - Accent5 3 4 4" xfId="38080"/>
    <cellStyle name="40% - Accent5 3 4 4 2" xfId="38081"/>
    <cellStyle name="40% - Accent5 3 4 4 2 2" xfId="38082"/>
    <cellStyle name="40% - Accent5 3 4 4 3" xfId="38083"/>
    <cellStyle name="40% - Accent5 3 4 5" xfId="38084"/>
    <cellStyle name="40% - Accent5 3 4 5 2" xfId="38085"/>
    <cellStyle name="40% - Accent5 3 4 6" xfId="38086"/>
    <cellStyle name="40% - Accent5 3 4 7" xfId="38063"/>
    <cellStyle name="40% - Accent5 3 5" xfId="38087"/>
    <cellStyle name="40% - Accent5 3 5 2" xfId="38088"/>
    <cellStyle name="40% - Accent5 3 5 2 2" xfId="38089"/>
    <cellStyle name="40% - Accent5 3 5 2 2 2" xfId="38090"/>
    <cellStyle name="40% - Accent5 3 5 2 3" xfId="38091"/>
    <cellStyle name="40% - Accent5 3 5 3" xfId="38092"/>
    <cellStyle name="40% - Accent5 3 5 3 2" xfId="38093"/>
    <cellStyle name="40% - Accent5 3 5 3 2 2" xfId="38094"/>
    <cellStyle name="40% - Accent5 3 5 3 3" xfId="38095"/>
    <cellStyle name="40% - Accent5 3 5 4" xfId="38096"/>
    <cellStyle name="40% - Accent5 3 5 4 2" xfId="38097"/>
    <cellStyle name="40% - Accent5 3 5 5" xfId="38098"/>
    <cellStyle name="40% - Accent5 3 6" xfId="38099"/>
    <cellStyle name="40% - Accent5 3 6 2" xfId="38100"/>
    <cellStyle name="40% - Accent5 3 6 2 2" xfId="38101"/>
    <cellStyle name="40% - Accent5 3 6 3" xfId="38102"/>
    <cellStyle name="40% - Accent5 3 7" xfId="38103"/>
    <cellStyle name="40% - Accent5 3 7 2" xfId="38104"/>
    <cellStyle name="40% - Accent5 3 7 2 2" xfId="38105"/>
    <cellStyle name="40% - Accent5 3 7 3" xfId="38106"/>
    <cellStyle name="40% - Accent5 3 8" xfId="38107"/>
    <cellStyle name="40% - Accent5 3 8 2" xfId="38108"/>
    <cellStyle name="40% - Accent5 3 8 2 2" xfId="38109"/>
    <cellStyle name="40% - Accent5 3 8 3" xfId="38110"/>
    <cellStyle name="40% - Accent5 3 9" xfId="38111"/>
    <cellStyle name="40% - Accent5 3 9 2" xfId="38112"/>
    <cellStyle name="40% - Accent5 30" xfId="38113"/>
    <cellStyle name="40% - Accent5 30 2" xfId="38114"/>
    <cellStyle name="40% - Accent5 30 2 2" xfId="38115"/>
    <cellStyle name="40% - Accent5 30 3" xfId="38116"/>
    <cellStyle name="40% - Accent5 30 3 2" xfId="38117"/>
    <cellStyle name="40% - Accent5 30 4" xfId="38118"/>
    <cellStyle name="40% - Accent5 30 5" xfId="38119"/>
    <cellStyle name="40% - Accent5 31" xfId="38120"/>
    <cellStyle name="40% - Accent5 31 2" xfId="38121"/>
    <cellStyle name="40% - Accent5 31 2 2" xfId="38122"/>
    <cellStyle name="40% - Accent5 31 3" xfId="38123"/>
    <cellStyle name="40% - Accent5 31 3 2" xfId="38124"/>
    <cellStyle name="40% - Accent5 31 4" xfId="38125"/>
    <cellStyle name="40% - Accent5 31 5" xfId="38126"/>
    <cellStyle name="40% - Accent5 32" xfId="38127"/>
    <cellStyle name="40% - Accent5 32 2" xfId="38128"/>
    <cellStyle name="40% - Accent5 32 2 2" xfId="38129"/>
    <cellStyle name="40% - Accent5 32 3" xfId="38130"/>
    <cellStyle name="40% - Accent5 32 3 2" xfId="38131"/>
    <cellStyle name="40% - Accent5 32 4" xfId="38132"/>
    <cellStyle name="40% - Accent5 32 5" xfId="38133"/>
    <cellStyle name="40% - Accent5 33" xfId="38134"/>
    <cellStyle name="40% - Accent5 33 2" xfId="38135"/>
    <cellStyle name="40% - Accent5 33 2 2" xfId="38136"/>
    <cellStyle name="40% - Accent5 33 3" xfId="38137"/>
    <cellStyle name="40% - Accent5 33 3 2" xfId="38138"/>
    <cellStyle name="40% - Accent5 33 4" xfId="38139"/>
    <cellStyle name="40% - Accent5 33 5" xfId="38140"/>
    <cellStyle name="40% - Accent5 34" xfId="38141"/>
    <cellStyle name="40% - Accent5 34 2" xfId="38142"/>
    <cellStyle name="40% - Accent5 34 2 2" xfId="38143"/>
    <cellStyle name="40% - Accent5 34 3" xfId="38144"/>
    <cellStyle name="40% - Accent5 34 3 2" xfId="38145"/>
    <cellStyle name="40% - Accent5 34 4" xfId="38146"/>
    <cellStyle name="40% - Accent5 34 5" xfId="38147"/>
    <cellStyle name="40% - Accent5 35" xfId="38148"/>
    <cellStyle name="40% - Accent5 35 2" xfId="38149"/>
    <cellStyle name="40% - Accent5 35 2 2" xfId="38150"/>
    <cellStyle name="40% - Accent5 35 3" xfId="38151"/>
    <cellStyle name="40% - Accent5 35 3 2" xfId="38152"/>
    <cellStyle name="40% - Accent5 35 4" xfId="38153"/>
    <cellStyle name="40% - Accent5 35 5" xfId="38154"/>
    <cellStyle name="40% - Accent5 36" xfId="38155"/>
    <cellStyle name="40% - Accent5 36 2" xfId="38156"/>
    <cellStyle name="40% - Accent5 36 2 2" xfId="38157"/>
    <cellStyle name="40% - Accent5 36 3" xfId="38158"/>
    <cellStyle name="40% - Accent5 36 3 2" xfId="38159"/>
    <cellStyle name="40% - Accent5 36 4" xfId="38160"/>
    <cellStyle name="40% - Accent5 36 5" xfId="38161"/>
    <cellStyle name="40% - Accent5 37" xfId="38162"/>
    <cellStyle name="40% - Accent5 37 2" xfId="38163"/>
    <cellStyle name="40% - Accent5 37 2 2" xfId="38164"/>
    <cellStyle name="40% - Accent5 37 3" xfId="38165"/>
    <cellStyle name="40% - Accent5 37 3 2" xfId="38166"/>
    <cellStyle name="40% - Accent5 37 4" xfId="38167"/>
    <cellStyle name="40% - Accent5 37 5" xfId="38168"/>
    <cellStyle name="40% - Accent5 38" xfId="38169"/>
    <cellStyle name="40% - Accent5 38 2" xfId="38170"/>
    <cellStyle name="40% - Accent5 38 2 2" xfId="38171"/>
    <cellStyle name="40% - Accent5 38 3" xfId="38172"/>
    <cellStyle name="40% - Accent5 38 3 2" xfId="38173"/>
    <cellStyle name="40% - Accent5 38 4" xfId="38174"/>
    <cellStyle name="40% - Accent5 38 5" xfId="38175"/>
    <cellStyle name="40% - Accent5 39" xfId="38176"/>
    <cellStyle name="40% - Accent5 39 2" xfId="38177"/>
    <cellStyle name="40% - Accent5 39 2 2" xfId="38178"/>
    <cellStyle name="40% - Accent5 39 3" xfId="38179"/>
    <cellStyle name="40% - Accent5 39 3 2" xfId="38180"/>
    <cellStyle name="40% - Accent5 39 4" xfId="38181"/>
    <cellStyle name="40% - Accent5 39 5" xfId="38182"/>
    <cellStyle name="40% - Accent5 4" xfId="91"/>
    <cellStyle name="40% - Accent5 4 10" xfId="38184"/>
    <cellStyle name="40% - Accent5 4 10 2" xfId="38185"/>
    <cellStyle name="40% - Accent5 4 11" xfId="38186"/>
    <cellStyle name="40% - Accent5 4 12" xfId="38183"/>
    <cellStyle name="40% - Accent5 4 2" xfId="180"/>
    <cellStyle name="40% - Accent5 4 2 10" xfId="38187"/>
    <cellStyle name="40% - Accent5 4 2 2" xfId="356"/>
    <cellStyle name="40% - Accent5 4 2 2 2" xfId="38189"/>
    <cellStyle name="40% - Accent5 4 2 2 2 2" xfId="38190"/>
    <cellStyle name="40% - Accent5 4 2 2 2 2 2" xfId="38191"/>
    <cellStyle name="40% - Accent5 4 2 2 2 2 2 2" xfId="38192"/>
    <cellStyle name="40% - Accent5 4 2 2 2 2 2 2 2" xfId="38193"/>
    <cellStyle name="40% - Accent5 4 2 2 2 2 2 3" xfId="38194"/>
    <cellStyle name="40% - Accent5 4 2 2 2 2 3" xfId="38195"/>
    <cellStyle name="40% - Accent5 4 2 2 2 2 3 2" xfId="38196"/>
    <cellStyle name="40% - Accent5 4 2 2 2 2 3 2 2" xfId="38197"/>
    <cellStyle name="40% - Accent5 4 2 2 2 2 3 3" xfId="38198"/>
    <cellStyle name="40% - Accent5 4 2 2 2 2 4" xfId="38199"/>
    <cellStyle name="40% - Accent5 4 2 2 2 2 4 2" xfId="38200"/>
    <cellStyle name="40% - Accent5 4 2 2 2 2 5" xfId="38201"/>
    <cellStyle name="40% - Accent5 4 2 2 2 3" xfId="38202"/>
    <cellStyle name="40% - Accent5 4 2 2 2 3 2" xfId="38203"/>
    <cellStyle name="40% - Accent5 4 2 2 2 3 2 2" xfId="38204"/>
    <cellStyle name="40% - Accent5 4 2 2 2 3 3" xfId="38205"/>
    <cellStyle name="40% - Accent5 4 2 2 2 4" xfId="38206"/>
    <cellStyle name="40% - Accent5 4 2 2 2 4 2" xfId="38207"/>
    <cellStyle name="40% - Accent5 4 2 2 2 4 2 2" xfId="38208"/>
    <cellStyle name="40% - Accent5 4 2 2 2 4 3" xfId="38209"/>
    <cellStyle name="40% - Accent5 4 2 2 2 5" xfId="38210"/>
    <cellStyle name="40% - Accent5 4 2 2 2 5 2" xfId="38211"/>
    <cellStyle name="40% - Accent5 4 2 2 2 6" xfId="38212"/>
    <cellStyle name="40% - Accent5 4 2 2 3" xfId="38213"/>
    <cellStyle name="40% - Accent5 4 2 2 3 2" xfId="38214"/>
    <cellStyle name="40% - Accent5 4 2 2 3 2 2" xfId="38215"/>
    <cellStyle name="40% - Accent5 4 2 2 3 2 2 2" xfId="38216"/>
    <cellStyle name="40% - Accent5 4 2 2 3 2 3" xfId="38217"/>
    <cellStyle name="40% - Accent5 4 2 2 3 3" xfId="38218"/>
    <cellStyle name="40% - Accent5 4 2 2 3 3 2" xfId="38219"/>
    <cellStyle name="40% - Accent5 4 2 2 3 3 2 2" xfId="38220"/>
    <cellStyle name="40% - Accent5 4 2 2 3 3 3" xfId="38221"/>
    <cellStyle name="40% - Accent5 4 2 2 3 4" xfId="38222"/>
    <cellStyle name="40% - Accent5 4 2 2 3 4 2" xfId="38223"/>
    <cellStyle name="40% - Accent5 4 2 2 3 5" xfId="38224"/>
    <cellStyle name="40% - Accent5 4 2 2 4" xfId="38225"/>
    <cellStyle name="40% - Accent5 4 2 2 4 2" xfId="38226"/>
    <cellStyle name="40% - Accent5 4 2 2 4 2 2" xfId="38227"/>
    <cellStyle name="40% - Accent5 4 2 2 4 3" xfId="38228"/>
    <cellStyle name="40% - Accent5 4 2 2 5" xfId="38229"/>
    <cellStyle name="40% - Accent5 4 2 2 5 2" xfId="38230"/>
    <cellStyle name="40% - Accent5 4 2 2 5 2 2" xfId="38231"/>
    <cellStyle name="40% - Accent5 4 2 2 5 3" xfId="38232"/>
    <cellStyle name="40% - Accent5 4 2 2 6" xfId="38233"/>
    <cellStyle name="40% - Accent5 4 2 2 6 2" xfId="38234"/>
    <cellStyle name="40% - Accent5 4 2 2 6 2 2" xfId="38235"/>
    <cellStyle name="40% - Accent5 4 2 2 6 3" xfId="38236"/>
    <cellStyle name="40% - Accent5 4 2 2 7" xfId="38237"/>
    <cellStyle name="40% - Accent5 4 2 2 7 2" xfId="38238"/>
    <cellStyle name="40% - Accent5 4 2 2 8" xfId="38239"/>
    <cellStyle name="40% - Accent5 4 2 2 9" xfId="38188"/>
    <cellStyle name="40% - Accent5 4 2 3" xfId="38240"/>
    <cellStyle name="40% - Accent5 4 2 3 2" xfId="38241"/>
    <cellStyle name="40% - Accent5 4 2 3 2 2" xfId="38242"/>
    <cellStyle name="40% - Accent5 4 2 3 2 2 2" xfId="38243"/>
    <cellStyle name="40% - Accent5 4 2 3 2 2 2 2" xfId="38244"/>
    <cellStyle name="40% - Accent5 4 2 3 2 2 3" xfId="38245"/>
    <cellStyle name="40% - Accent5 4 2 3 2 3" xfId="38246"/>
    <cellStyle name="40% - Accent5 4 2 3 2 3 2" xfId="38247"/>
    <cellStyle name="40% - Accent5 4 2 3 2 3 2 2" xfId="38248"/>
    <cellStyle name="40% - Accent5 4 2 3 2 3 3" xfId="38249"/>
    <cellStyle name="40% - Accent5 4 2 3 2 4" xfId="38250"/>
    <cellStyle name="40% - Accent5 4 2 3 2 4 2" xfId="38251"/>
    <cellStyle name="40% - Accent5 4 2 3 2 5" xfId="38252"/>
    <cellStyle name="40% - Accent5 4 2 3 3" xfId="38253"/>
    <cellStyle name="40% - Accent5 4 2 3 3 2" xfId="38254"/>
    <cellStyle name="40% - Accent5 4 2 3 3 2 2" xfId="38255"/>
    <cellStyle name="40% - Accent5 4 2 3 3 3" xfId="38256"/>
    <cellStyle name="40% - Accent5 4 2 3 4" xfId="38257"/>
    <cellStyle name="40% - Accent5 4 2 3 4 2" xfId="38258"/>
    <cellStyle name="40% - Accent5 4 2 3 4 2 2" xfId="38259"/>
    <cellStyle name="40% - Accent5 4 2 3 4 3" xfId="38260"/>
    <cellStyle name="40% - Accent5 4 2 3 5" xfId="38261"/>
    <cellStyle name="40% - Accent5 4 2 3 5 2" xfId="38262"/>
    <cellStyle name="40% - Accent5 4 2 3 6" xfId="38263"/>
    <cellStyle name="40% - Accent5 4 2 4" xfId="38264"/>
    <cellStyle name="40% - Accent5 4 2 4 2" xfId="38265"/>
    <cellStyle name="40% - Accent5 4 2 4 2 2" xfId="38266"/>
    <cellStyle name="40% - Accent5 4 2 4 2 2 2" xfId="38267"/>
    <cellStyle name="40% - Accent5 4 2 4 2 3" xfId="38268"/>
    <cellStyle name="40% - Accent5 4 2 4 3" xfId="38269"/>
    <cellStyle name="40% - Accent5 4 2 4 3 2" xfId="38270"/>
    <cellStyle name="40% - Accent5 4 2 4 3 2 2" xfId="38271"/>
    <cellStyle name="40% - Accent5 4 2 4 3 3" xfId="38272"/>
    <cellStyle name="40% - Accent5 4 2 4 4" xfId="38273"/>
    <cellStyle name="40% - Accent5 4 2 4 4 2" xfId="38274"/>
    <cellStyle name="40% - Accent5 4 2 4 5" xfId="38275"/>
    <cellStyle name="40% - Accent5 4 2 5" xfId="38276"/>
    <cellStyle name="40% - Accent5 4 2 5 2" xfId="38277"/>
    <cellStyle name="40% - Accent5 4 2 5 2 2" xfId="38278"/>
    <cellStyle name="40% - Accent5 4 2 5 3" xfId="38279"/>
    <cellStyle name="40% - Accent5 4 2 6" xfId="38280"/>
    <cellStyle name="40% - Accent5 4 2 6 2" xfId="38281"/>
    <cellStyle name="40% - Accent5 4 2 6 2 2" xfId="38282"/>
    <cellStyle name="40% - Accent5 4 2 6 3" xfId="38283"/>
    <cellStyle name="40% - Accent5 4 2 7" xfId="38284"/>
    <cellStyle name="40% - Accent5 4 2 7 2" xfId="38285"/>
    <cellStyle name="40% - Accent5 4 2 7 2 2" xfId="38286"/>
    <cellStyle name="40% - Accent5 4 2 7 3" xfId="38287"/>
    <cellStyle name="40% - Accent5 4 2 8" xfId="38288"/>
    <cellStyle name="40% - Accent5 4 2 8 2" xfId="38289"/>
    <cellStyle name="40% - Accent5 4 2 9" xfId="38290"/>
    <cellStyle name="40% - Accent5 4 3" xfId="268"/>
    <cellStyle name="40% - Accent5 4 3 2" xfId="38292"/>
    <cellStyle name="40% - Accent5 4 3 2 2" xfId="38293"/>
    <cellStyle name="40% - Accent5 4 3 2 2 2" xfId="38294"/>
    <cellStyle name="40% - Accent5 4 3 2 2 2 2" xfId="38295"/>
    <cellStyle name="40% - Accent5 4 3 2 2 2 2 2" xfId="38296"/>
    <cellStyle name="40% - Accent5 4 3 2 2 2 3" xfId="38297"/>
    <cellStyle name="40% - Accent5 4 3 2 2 3" xfId="38298"/>
    <cellStyle name="40% - Accent5 4 3 2 2 3 2" xfId="38299"/>
    <cellStyle name="40% - Accent5 4 3 2 2 3 2 2" xfId="38300"/>
    <cellStyle name="40% - Accent5 4 3 2 2 3 3" xfId="38301"/>
    <cellStyle name="40% - Accent5 4 3 2 2 4" xfId="38302"/>
    <cellStyle name="40% - Accent5 4 3 2 2 4 2" xfId="38303"/>
    <cellStyle name="40% - Accent5 4 3 2 2 5" xfId="38304"/>
    <cellStyle name="40% - Accent5 4 3 2 3" xfId="38305"/>
    <cellStyle name="40% - Accent5 4 3 2 3 2" xfId="38306"/>
    <cellStyle name="40% - Accent5 4 3 2 3 2 2" xfId="38307"/>
    <cellStyle name="40% - Accent5 4 3 2 3 3" xfId="38308"/>
    <cellStyle name="40% - Accent5 4 3 2 4" xfId="38309"/>
    <cellStyle name="40% - Accent5 4 3 2 4 2" xfId="38310"/>
    <cellStyle name="40% - Accent5 4 3 2 4 2 2" xfId="38311"/>
    <cellStyle name="40% - Accent5 4 3 2 4 3" xfId="38312"/>
    <cellStyle name="40% - Accent5 4 3 2 5" xfId="38313"/>
    <cellStyle name="40% - Accent5 4 3 2 5 2" xfId="38314"/>
    <cellStyle name="40% - Accent5 4 3 2 6" xfId="38315"/>
    <cellStyle name="40% - Accent5 4 3 3" xfId="38316"/>
    <cellStyle name="40% - Accent5 4 3 3 2" xfId="38317"/>
    <cellStyle name="40% - Accent5 4 3 3 2 2" xfId="38318"/>
    <cellStyle name="40% - Accent5 4 3 3 2 2 2" xfId="38319"/>
    <cellStyle name="40% - Accent5 4 3 3 2 3" xfId="38320"/>
    <cellStyle name="40% - Accent5 4 3 3 3" xfId="38321"/>
    <cellStyle name="40% - Accent5 4 3 3 3 2" xfId="38322"/>
    <cellStyle name="40% - Accent5 4 3 3 3 2 2" xfId="38323"/>
    <cellStyle name="40% - Accent5 4 3 3 3 3" xfId="38324"/>
    <cellStyle name="40% - Accent5 4 3 3 4" xfId="38325"/>
    <cellStyle name="40% - Accent5 4 3 3 4 2" xfId="38326"/>
    <cellStyle name="40% - Accent5 4 3 3 5" xfId="38327"/>
    <cellStyle name="40% - Accent5 4 3 4" xfId="38328"/>
    <cellStyle name="40% - Accent5 4 3 4 2" xfId="38329"/>
    <cellStyle name="40% - Accent5 4 3 4 2 2" xfId="38330"/>
    <cellStyle name="40% - Accent5 4 3 4 3" xfId="38331"/>
    <cellStyle name="40% - Accent5 4 3 5" xfId="38332"/>
    <cellStyle name="40% - Accent5 4 3 5 2" xfId="38333"/>
    <cellStyle name="40% - Accent5 4 3 5 2 2" xfId="38334"/>
    <cellStyle name="40% - Accent5 4 3 5 3" xfId="38335"/>
    <cellStyle name="40% - Accent5 4 3 6" xfId="38336"/>
    <cellStyle name="40% - Accent5 4 3 6 2" xfId="38337"/>
    <cellStyle name="40% - Accent5 4 3 6 2 2" xfId="38338"/>
    <cellStyle name="40% - Accent5 4 3 6 3" xfId="38339"/>
    <cellStyle name="40% - Accent5 4 3 7" xfId="38340"/>
    <cellStyle name="40% - Accent5 4 3 7 2" xfId="38341"/>
    <cellStyle name="40% - Accent5 4 3 8" xfId="38342"/>
    <cellStyle name="40% - Accent5 4 3 9" xfId="38291"/>
    <cellStyle name="40% - Accent5 4 4" xfId="38343"/>
    <cellStyle name="40% - Accent5 4 4 2" xfId="38344"/>
    <cellStyle name="40% - Accent5 4 4 2 2" xfId="38345"/>
    <cellStyle name="40% - Accent5 4 4 2 2 2" xfId="38346"/>
    <cellStyle name="40% - Accent5 4 4 2 2 2 2" xfId="38347"/>
    <cellStyle name="40% - Accent5 4 4 2 2 3" xfId="38348"/>
    <cellStyle name="40% - Accent5 4 4 2 3" xfId="38349"/>
    <cellStyle name="40% - Accent5 4 4 2 3 2" xfId="38350"/>
    <cellStyle name="40% - Accent5 4 4 2 3 2 2" xfId="38351"/>
    <cellStyle name="40% - Accent5 4 4 2 3 3" xfId="38352"/>
    <cellStyle name="40% - Accent5 4 4 2 4" xfId="38353"/>
    <cellStyle name="40% - Accent5 4 4 2 4 2" xfId="38354"/>
    <cellStyle name="40% - Accent5 4 4 2 5" xfId="38355"/>
    <cellStyle name="40% - Accent5 4 4 3" xfId="38356"/>
    <cellStyle name="40% - Accent5 4 4 3 2" xfId="38357"/>
    <cellStyle name="40% - Accent5 4 4 3 2 2" xfId="38358"/>
    <cellStyle name="40% - Accent5 4 4 3 3" xfId="38359"/>
    <cellStyle name="40% - Accent5 4 4 4" xfId="38360"/>
    <cellStyle name="40% - Accent5 4 4 4 2" xfId="38361"/>
    <cellStyle name="40% - Accent5 4 4 4 2 2" xfId="38362"/>
    <cellStyle name="40% - Accent5 4 4 4 3" xfId="38363"/>
    <cellStyle name="40% - Accent5 4 4 5" xfId="38364"/>
    <cellStyle name="40% - Accent5 4 4 5 2" xfId="38365"/>
    <cellStyle name="40% - Accent5 4 4 6" xfId="38366"/>
    <cellStyle name="40% - Accent5 4 5" xfId="38367"/>
    <cellStyle name="40% - Accent5 4 5 2" xfId="38368"/>
    <cellStyle name="40% - Accent5 4 5 2 2" xfId="38369"/>
    <cellStyle name="40% - Accent5 4 5 2 2 2" xfId="38370"/>
    <cellStyle name="40% - Accent5 4 5 2 3" xfId="38371"/>
    <cellStyle name="40% - Accent5 4 5 3" xfId="38372"/>
    <cellStyle name="40% - Accent5 4 5 3 2" xfId="38373"/>
    <cellStyle name="40% - Accent5 4 5 3 2 2" xfId="38374"/>
    <cellStyle name="40% - Accent5 4 5 3 3" xfId="38375"/>
    <cellStyle name="40% - Accent5 4 5 4" xfId="38376"/>
    <cellStyle name="40% - Accent5 4 5 4 2" xfId="38377"/>
    <cellStyle name="40% - Accent5 4 5 5" xfId="38378"/>
    <cellStyle name="40% - Accent5 4 6" xfId="38379"/>
    <cellStyle name="40% - Accent5 4 6 2" xfId="38380"/>
    <cellStyle name="40% - Accent5 4 6 2 2" xfId="38381"/>
    <cellStyle name="40% - Accent5 4 6 3" xfId="38382"/>
    <cellStyle name="40% - Accent5 4 7" xfId="38383"/>
    <cellStyle name="40% - Accent5 4 7 2" xfId="38384"/>
    <cellStyle name="40% - Accent5 4 7 2 2" xfId="38385"/>
    <cellStyle name="40% - Accent5 4 7 3" xfId="38386"/>
    <cellStyle name="40% - Accent5 4 8" xfId="38387"/>
    <cellStyle name="40% - Accent5 4 8 2" xfId="38388"/>
    <cellStyle name="40% - Accent5 4 8 2 2" xfId="38389"/>
    <cellStyle name="40% - Accent5 4 8 3" xfId="38390"/>
    <cellStyle name="40% - Accent5 4 9" xfId="38391"/>
    <cellStyle name="40% - Accent5 4 9 2" xfId="38392"/>
    <cellStyle name="40% - Accent5 40" xfId="38393"/>
    <cellStyle name="40% - Accent5 40 2" xfId="38394"/>
    <cellStyle name="40% - Accent5 40 2 2" xfId="38395"/>
    <cellStyle name="40% - Accent5 40 3" xfId="38396"/>
    <cellStyle name="40% - Accent5 40 3 2" xfId="38397"/>
    <cellStyle name="40% - Accent5 40 4" xfId="38398"/>
    <cellStyle name="40% - Accent5 40 5" xfId="38399"/>
    <cellStyle name="40% - Accent5 41" xfId="38400"/>
    <cellStyle name="40% - Accent5 41 2" xfId="38401"/>
    <cellStyle name="40% - Accent5 41 2 2" xfId="38402"/>
    <cellStyle name="40% - Accent5 41 3" xfId="38403"/>
    <cellStyle name="40% - Accent5 41 3 2" xfId="38404"/>
    <cellStyle name="40% - Accent5 41 4" xfId="38405"/>
    <cellStyle name="40% - Accent5 41 5" xfId="38406"/>
    <cellStyle name="40% - Accent5 42" xfId="38407"/>
    <cellStyle name="40% - Accent5 42 2" xfId="38408"/>
    <cellStyle name="40% - Accent5 42 2 2" xfId="38409"/>
    <cellStyle name="40% - Accent5 42 3" xfId="38410"/>
    <cellStyle name="40% - Accent5 42 3 2" xfId="38411"/>
    <cellStyle name="40% - Accent5 42 4" xfId="38412"/>
    <cellStyle name="40% - Accent5 42 5" xfId="38413"/>
    <cellStyle name="40% - Accent5 43" xfId="38414"/>
    <cellStyle name="40% - Accent5 43 2" xfId="38415"/>
    <cellStyle name="40% - Accent5 43 2 2" xfId="38416"/>
    <cellStyle name="40% - Accent5 43 3" xfId="38417"/>
    <cellStyle name="40% - Accent5 43 3 2" xfId="38418"/>
    <cellStyle name="40% - Accent5 43 4" xfId="38419"/>
    <cellStyle name="40% - Accent5 44" xfId="38420"/>
    <cellStyle name="40% - Accent5 44 2" xfId="38421"/>
    <cellStyle name="40% - Accent5 44 2 2" xfId="38422"/>
    <cellStyle name="40% - Accent5 44 3" xfId="38423"/>
    <cellStyle name="40% - Accent5 44 3 2" xfId="38424"/>
    <cellStyle name="40% - Accent5 44 4" xfId="38425"/>
    <cellStyle name="40% - Accent5 45" xfId="38426"/>
    <cellStyle name="40% - Accent5 45 2" xfId="38427"/>
    <cellStyle name="40% - Accent5 45 2 2" xfId="38428"/>
    <cellStyle name="40% - Accent5 45 3" xfId="38429"/>
    <cellStyle name="40% - Accent5 45 3 2" xfId="38430"/>
    <cellStyle name="40% - Accent5 45 4" xfId="38431"/>
    <cellStyle name="40% - Accent5 46" xfId="38432"/>
    <cellStyle name="40% - Accent5 46 2" xfId="38433"/>
    <cellStyle name="40% - Accent5 46 2 2" xfId="38434"/>
    <cellStyle name="40% - Accent5 46 3" xfId="38435"/>
    <cellStyle name="40% - Accent5 46 3 2" xfId="38436"/>
    <cellStyle name="40% - Accent5 46 4" xfId="38437"/>
    <cellStyle name="40% - Accent5 47" xfId="38438"/>
    <cellStyle name="40% - Accent5 47 2" xfId="38439"/>
    <cellStyle name="40% - Accent5 47 2 2" xfId="38440"/>
    <cellStyle name="40% - Accent5 47 3" xfId="38441"/>
    <cellStyle name="40% - Accent5 47 3 2" xfId="38442"/>
    <cellStyle name="40% - Accent5 47 4" xfId="38443"/>
    <cellStyle name="40% - Accent5 48" xfId="38444"/>
    <cellStyle name="40% - Accent5 48 2" xfId="38445"/>
    <cellStyle name="40% - Accent5 48 2 2" xfId="38446"/>
    <cellStyle name="40% - Accent5 48 3" xfId="38447"/>
    <cellStyle name="40% - Accent5 48 3 2" xfId="38448"/>
    <cellStyle name="40% - Accent5 48 4" xfId="38449"/>
    <cellStyle name="40% - Accent5 49" xfId="38450"/>
    <cellStyle name="40% - Accent5 49 2" xfId="38451"/>
    <cellStyle name="40% - Accent5 49 2 2" xfId="38452"/>
    <cellStyle name="40% - Accent5 49 3" xfId="38453"/>
    <cellStyle name="40% - Accent5 49 3 2" xfId="38454"/>
    <cellStyle name="40% - Accent5 49 4" xfId="38455"/>
    <cellStyle name="40% - Accent5 5" xfId="136"/>
    <cellStyle name="40% - Accent5 5 10" xfId="38457"/>
    <cellStyle name="40% - Accent5 5 10 2" xfId="38458"/>
    <cellStyle name="40% - Accent5 5 11" xfId="38459"/>
    <cellStyle name="40% - Accent5 5 12" xfId="38456"/>
    <cellStyle name="40% - Accent5 5 2" xfId="312"/>
    <cellStyle name="40% - Accent5 5 2 10" xfId="38460"/>
    <cellStyle name="40% - Accent5 5 2 2" xfId="38461"/>
    <cellStyle name="40% - Accent5 5 2 2 2" xfId="38462"/>
    <cellStyle name="40% - Accent5 5 2 2 2 2" xfId="38463"/>
    <cellStyle name="40% - Accent5 5 2 2 2 2 2" xfId="38464"/>
    <cellStyle name="40% - Accent5 5 2 2 2 2 2 2" xfId="38465"/>
    <cellStyle name="40% - Accent5 5 2 2 2 2 2 2 2" xfId="38466"/>
    <cellStyle name="40% - Accent5 5 2 2 2 2 2 3" xfId="38467"/>
    <cellStyle name="40% - Accent5 5 2 2 2 2 3" xfId="38468"/>
    <cellStyle name="40% - Accent5 5 2 2 2 2 3 2" xfId="38469"/>
    <cellStyle name="40% - Accent5 5 2 2 2 2 3 2 2" xfId="38470"/>
    <cellStyle name="40% - Accent5 5 2 2 2 2 3 3" xfId="38471"/>
    <cellStyle name="40% - Accent5 5 2 2 2 2 4" xfId="38472"/>
    <cellStyle name="40% - Accent5 5 2 2 2 2 4 2" xfId="38473"/>
    <cellStyle name="40% - Accent5 5 2 2 2 2 5" xfId="38474"/>
    <cellStyle name="40% - Accent5 5 2 2 2 3" xfId="38475"/>
    <cellStyle name="40% - Accent5 5 2 2 2 3 2" xfId="38476"/>
    <cellStyle name="40% - Accent5 5 2 2 2 3 2 2" xfId="38477"/>
    <cellStyle name="40% - Accent5 5 2 2 2 3 3" xfId="38478"/>
    <cellStyle name="40% - Accent5 5 2 2 2 4" xfId="38479"/>
    <cellStyle name="40% - Accent5 5 2 2 2 4 2" xfId="38480"/>
    <cellStyle name="40% - Accent5 5 2 2 2 4 2 2" xfId="38481"/>
    <cellStyle name="40% - Accent5 5 2 2 2 4 3" xfId="38482"/>
    <cellStyle name="40% - Accent5 5 2 2 2 5" xfId="38483"/>
    <cellStyle name="40% - Accent5 5 2 2 2 5 2" xfId="38484"/>
    <cellStyle name="40% - Accent5 5 2 2 2 6" xfId="38485"/>
    <cellStyle name="40% - Accent5 5 2 2 3" xfId="38486"/>
    <cellStyle name="40% - Accent5 5 2 2 3 2" xfId="38487"/>
    <cellStyle name="40% - Accent5 5 2 2 3 2 2" xfId="38488"/>
    <cellStyle name="40% - Accent5 5 2 2 3 2 2 2" xfId="38489"/>
    <cellStyle name="40% - Accent5 5 2 2 3 2 3" xfId="38490"/>
    <cellStyle name="40% - Accent5 5 2 2 3 3" xfId="38491"/>
    <cellStyle name="40% - Accent5 5 2 2 3 3 2" xfId="38492"/>
    <cellStyle name="40% - Accent5 5 2 2 3 3 2 2" xfId="38493"/>
    <cellStyle name="40% - Accent5 5 2 2 3 3 3" xfId="38494"/>
    <cellStyle name="40% - Accent5 5 2 2 3 4" xfId="38495"/>
    <cellStyle name="40% - Accent5 5 2 2 3 4 2" xfId="38496"/>
    <cellStyle name="40% - Accent5 5 2 2 3 5" xfId="38497"/>
    <cellStyle name="40% - Accent5 5 2 2 4" xfId="38498"/>
    <cellStyle name="40% - Accent5 5 2 2 4 2" xfId="38499"/>
    <cellStyle name="40% - Accent5 5 2 2 4 2 2" xfId="38500"/>
    <cellStyle name="40% - Accent5 5 2 2 4 3" xfId="38501"/>
    <cellStyle name="40% - Accent5 5 2 2 5" xfId="38502"/>
    <cellStyle name="40% - Accent5 5 2 2 5 2" xfId="38503"/>
    <cellStyle name="40% - Accent5 5 2 2 5 2 2" xfId="38504"/>
    <cellStyle name="40% - Accent5 5 2 2 5 3" xfId="38505"/>
    <cellStyle name="40% - Accent5 5 2 2 6" xfId="38506"/>
    <cellStyle name="40% - Accent5 5 2 2 6 2" xfId="38507"/>
    <cellStyle name="40% - Accent5 5 2 2 6 2 2" xfId="38508"/>
    <cellStyle name="40% - Accent5 5 2 2 6 3" xfId="38509"/>
    <cellStyle name="40% - Accent5 5 2 2 7" xfId="38510"/>
    <cellStyle name="40% - Accent5 5 2 2 7 2" xfId="38511"/>
    <cellStyle name="40% - Accent5 5 2 2 8" xfId="38512"/>
    <cellStyle name="40% - Accent5 5 2 3" xfId="38513"/>
    <cellStyle name="40% - Accent5 5 2 3 2" xfId="38514"/>
    <cellStyle name="40% - Accent5 5 2 3 2 2" xfId="38515"/>
    <cellStyle name="40% - Accent5 5 2 3 2 2 2" xfId="38516"/>
    <cellStyle name="40% - Accent5 5 2 3 2 2 2 2" xfId="38517"/>
    <cellStyle name="40% - Accent5 5 2 3 2 2 3" xfId="38518"/>
    <cellStyle name="40% - Accent5 5 2 3 2 3" xfId="38519"/>
    <cellStyle name="40% - Accent5 5 2 3 2 3 2" xfId="38520"/>
    <cellStyle name="40% - Accent5 5 2 3 2 3 2 2" xfId="38521"/>
    <cellStyle name="40% - Accent5 5 2 3 2 3 3" xfId="38522"/>
    <cellStyle name="40% - Accent5 5 2 3 2 4" xfId="38523"/>
    <cellStyle name="40% - Accent5 5 2 3 2 4 2" xfId="38524"/>
    <cellStyle name="40% - Accent5 5 2 3 2 5" xfId="38525"/>
    <cellStyle name="40% - Accent5 5 2 3 3" xfId="38526"/>
    <cellStyle name="40% - Accent5 5 2 3 3 2" xfId="38527"/>
    <cellStyle name="40% - Accent5 5 2 3 3 2 2" xfId="38528"/>
    <cellStyle name="40% - Accent5 5 2 3 3 3" xfId="38529"/>
    <cellStyle name="40% - Accent5 5 2 3 4" xfId="38530"/>
    <cellStyle name="40% - Accent5 5 2 3 4 2" xfId="38531"/>
    <cellStyle name="40% - Accent5 5 2 3 4 2 2" xfId="38532"/>
    <cellStyle name="40% - Accent5 5 2 3 4 3" xfId="38533"/>
    <cellStyle name="40% - Accent5 5 2 3 5" xfId="38534"/>
    <cellStyle name="40% - Accent5 5 2 3 5 2" xfId="38535"/>
    <cellStyle name="40% - Accent5 5 2 3 6" xfId="38536"/>
    <cellStyle name="40% - Accent5 5 2 4" xfId="38537"/>
    <cellStyle name="40% - Accent5 5 2 4 2" xfId="38538"/>
    <cellStyle name="40% - Accent5 5 2 4 2 2" xfId="38539"/>
    <cellStyle name="40% - Accent5 5 2 4 2 2 2" xfId="38540"/>
    <cellStyle name="40% - Accent5 5 2 4 2 3" xfId="38541"/>
    <cellStyle name="40% - Accent5 5 2 4 3" xfId="38542"/>
    <cellStyle name="40% - Accent5 5 2 4 3 2" xfId="38543"/>
    <cellStyle name="40% - Accent5 5 2 4 3 2 2" xfId="38544"/>
    <cellStyle name="40% - Accent5 5 2 4 3 3" xfId="38545"/>
    <cellStyle name="40% - Accent5 5 2 4 4" xfId="38546"/>
    <cellStyle name="40% - Accent5 5 2 4 4 2" xfId="38547"/>
    <cellStyle name="40% - Accent5 5 2 4 5" xfId="38548"/>
    <cellStyle name="40% - Accent5 5 2 5" xfId="38549"/>
    <cellStyle name="40% - Accent5 5 2 5 2" xfId="38550"/>
    <cellStyle name="40% - Accent5 5 2 5 2 2" xfId="38551"/>
    <cellStyle name="40% - Accent5 5 2 5 3" xfId="38552"/>
    <cellStyle name="40% - Accent5 5 2 6" xfId="38553"/>
    <cellStyle name="40% - Accent5 5 2 6 2" xfId="38554"/>
    <cellStyle name="40% - Accent5 5 2 6 2 2" xfId="38555"/>
    <cellStyle name="40% - Accent5 5 2 6 3" xfId="38556"/>
    <cellStyle name="40% - Accent5 5 2 7" xfId="38557"/>
    <cellStyle name="40% - Accent5 5 2 7 2" xfId="38558"/>
    <cellStyle name="40% - Accent5 5 2 7 2 2" xfId="38559"/>
    <cellStyle name="40% - Accent5 5 2 7 3" xfId="38560"/>
    <cellStyle name="40% - Accent5 5 2 8" xfId="38561"/>
    <cellStyle name="40% - Accent5 5 2 8 2" xfId="38562"/>
    <cellStyle name="40% - Accent5 5 2 9" xfId="38563"/>
    <cellStyle name="40% - Accent5 5 3" xfId="38564"/>
    <cellStyle name="40% - Accent5 5 3 2" xfId="38565"/>
    <cellStyle name="40% - Accent5 5 3 2 2" xfId="38566"/>
    <cellStyle name="40% - Accent5 5 3 2 2 2" xfId="38567"/>
    <cellStyle name="40% - Accent5 5 3 2 2 2 2" xfId="38568"/>
    <cellStyle name="40% - Accent5 5 3 2 2 2 2 2" xfId="38569"/>
    <cellStyle name="40% - Accent5 5 3 2 2 2 3" xfId="38570"/>
    <cellStyle name="40% - Accent5 5 3 2 2 3" xfId="38571"/>
    <cellStyle name="40% - Accent5 5 3 2 2 3 2" xfId="38572"/>
    <cellStyle name="40% - Accent5 5 3 2 2 3 2 2" xfId="38573"/>
    <cellStyle name="40% - Accent5 5 3 2 2 3 3" xfId="38574"/>
    <cellStyle name="40% - Accent5 5 3 2 2 4" xfId="38575"/>
    <cellStyle name="40% - Accent5 5 3 2 2 4 2" xfId="38576"/>
    <cellStyle name="40% - Accent5 5 3 2 2 5" xfId="38577"/>
    <cellStyle name="40% - Accent5 5 3 2 3" xfId="38578"/>
    <cellStyle name="40% - Accent5 5 3 2 3 2" xfId="38579"/>
    <cellStyle name="40% - Accent5 5 3 2 3 2 2" xfId="38580"/>
    <cellStyle name="40% - Accent5 5 3 2 3 3" xfId="38581"/>
    <cellStyle name="40% - Accent5 5 3 2 4" xfId="38582"/>
    <cellStyle name="40% - Accent5 5 3 2 4 2" xfId="38583"/>
    <cellStyle name="40% - Accent5 5 3 2 4 2 2" xfId="38584"/>
    <cellStyle name="40% - Accent5 5 3 2 4 3" xfId="38585"/>
    <cellStyle name="40% - Accent5 5 3 2 5" xfId="38586"/>
    <cellStyle name="40% - Accent5 5 3 2 5 2" xfId="38587"/>
    <cellStyle name="40% - Accent5 5 3 2 6" xfId="38588"/>
    <cellStyle name="40% - Accent5 5 3 3" xfId="38589"/>
    <cellStyle name="40% - Accent5 5 3 3 2" xfId="38590"/>
    <cellStyle name="40% - Accent5 5 3 3 2 2" xfId="38591"/>
    <cellStyle name="40% - Accent5 5 3 3 2 2 2" xfId="38592"/>
    <cellStyle name="40% - Accent5 5 3 3 2 3" xfId="38593"/>
    <cellStyle name="40% - Accent5 5 3 3 3" xfId="38594"/>
    <cellStyle name="40% - Accent5 5 3 3 3 2" xfId="38595"/>
    <cellStyle name="40% - Accent5 5 3 3 3 2 2" xfId="38596"/>
    <cellStyle name="40% - Accent5 5 3 3 3 3" xfId="38597"/>
    <cellStyle name="40% - Accent5 5 3 3 4" xfId="38598"/>
    <cellStyle name="40% - Accent5 5 3 3 4 2" xfId="38599"/>
    <cellStyle name="40% - Accent5 5 3 3 5" xfId="38600"/>
    <cellStyle name="40% - Accent5 5 3 4" xfId="38601"/>
    <cellStyle name="40% - Accent5 5 3 4 2" xfId="38602"/>
    <cellStyle name="40% - Accent5 5 3 4 2 2" xfId="38603"/>
    <cellStyle name="40% - Accent5 5 3 4 3" xfId="38604"/>
    <cellStyle name="40% - Accent5 5 3 5" xfId="38605"/>
    <cellStyle name="40% - Accent5 5 3 5 2" xfId="38606"/>
    <cellStyle name="40% - Accent5 5 3 5 2 2" xfId="38607"/>
    <cellStyle name="40% - Accent5 5 3 5 3" xfId="38608"/>
    <cellStyle name="40% - Accent5 5 3 6" xfId="38609"/>
    <cellStyle name="40% - Accent5 5 3 6 2" xfId="38610"/>
    <cellStyle name="40% - Accent5 5 3 6 2 2" xfId="38611"/>
    <cellStyle name="40% - Accent5 5 3 6 3" xfId="38612"/>
    <cellStyle name="40% - Accent5 5 3 7" xfId="38613"/>
    <cellStyle name="40% - Accent5 5 3 7 2" xfId="38614"/>
    <cellStyle name="40% - Accent5 5 3 8" xfId="38615"/>
    <cellStyle name="40% - Accent5 5 4" xfId="38616"/>
    <cellStyle name="40% - Accent5 5 4 2" xfId="38617"/>
    <cellStyle name="40% - Accent5 5 4 2 2" xfId="38618"/>
    <cellStyle name="40% - Accent5 5 4 2 2 2" xfId="38619"/>
    <cellStyle name="40% - Accent5 5 4 2 2 2 2" xfId="38620"/>
    <cellStyle name="40% - Accent5 5 4 2 2 3" xfId="38621"/>
    <cellStyle name="40% - Accent5 5 4 2 3" xfId="38622"/>
    <cellStyle name="40% - Accent5 5 4 2 3 2" xfId="38623"/>
    <cellStyle name="40% - Accent5 5 4 2 3 2 2" xfId="38624"/>
    <cellStyle name="40% - Accent5 5 4 2 3 3" xfId="38625"/>
    <cellStyle name="40% - Accent5 5 4 2 4" xfId="38626"/>
    <cellStyle name="40% - Accent5 5 4 2 4 2" xfId="38627"/>
    <cellStyle name="40% - Accent5 5 4 2 5" xfId="38628"/>
    <cellStyle name="40% - Accent5 5 4 3" xfId="38629"/>
    <cellStyle name="40% - Accent5 5 4 3 2" xfId="38630"/>
    <cellStyle name="40% - Accent5 5 4 3 2 2" xfId="38631"/>
    <cellStyle name="40% - Accent5 5 4 3 3" xfId="38632"/>
    <cellStyle name="40% - Accent5 5 4 4" xfId="38633"/>
    <cellStyle name="40% - Accent5 5 4 4 2" xfId="38634"/>
    <cellStyle name="40% - Accent5 5 4 4 2 2" xfId="38635"/>
    <cellStyle name="40% - Accent5 5 4 4 3" xfId="38636"/>
    <cellStyle name="40% - Accent5 5 4 5" xfId="38637"/>
    <cellStyle name="40% - Accent5 5 4 5 2" xfId="38638"/>
    <cellStyle name="40% - Accent5 5 4 6" xfId="38639"/>
    <cellStyle name="40% - Accent5 5 5" xfId="38640"/>
    <cellStyle name="40% - Accent5 5 5 2" xfId="38641"/>
    <cellStyle name="40% - Accent5 5 5 2 2" xfId="38642"/>
    <cellStyle name="40% - Accent5 5 5 2 2 2" xfId="38643"/>
    <cellStyle name="40% - Accent5 5 5 2 3" xfId="38644"/>
    <cellStyle name="40% - Accent5 5 5 3" xfId="38645"/>
    <cellStyle name="40% - Accent5 5 5 3 2" xfId="38646"/>
    <cellStyle name="40% - Accent5 5 5 3 2 2" xfId="38647"/>
    <cellStyle name="40% - Accent5 5 5 3 3" xfId="38648"/>
    <cellStyle name="40% - Accent5 5 5 4" xfId="38649"/>
    <cellStyle name="40% - Accent5 5 5 4 2" xfId="38650"/>
    <cellStyle name="40% - Accent5 5 5 5" xfId="38651"/>
    <cellStyle name="40% - Accent5 5 6" xfId="38652"/>
    <cellStyle name="40% - Accent5 5 6 2" xfId="38653"/>
    <cellStyle name="40% - Accent5 5 6 2 2" xfId="38654"/>
    <cellStyle name="40% - Accent5 5 6 3" xfId="38655"/>
    <cellStyle name="40% - Accent5 5 7" xfId="38656"/>
    <cellStyle name="40% - Accent5 5 7 2" xfId="38657"/>
    <cellStyle name="40% - Accent5 5 7 2 2" xfId="38658"/>
    <cellStyle name="40% - Accent5 5 7 3" xfId="38659"/>
    <cellStyle name="40% - Accent5 5 8" xfId="38660"/>
    <cellStyle name="40% - Accent5 5 8 2" xfId="38661"/>
    <cellStyle name="40% - Accent5 5 8 2 2" xfId="38662"/>
    <cellStyle name="40% - Accent5 5 8 3" xfId="38663"/>
    <cellStyle name="40% - Accent5 5 9" xfId="38664"/>
    <cellStyle name="40% - Accent5 5 9 2" xfId="38665"/>
    <cellStyle name="40% - Accent5 50" xfId="38666"/>
    <cellStyle name="40% - Accent5 50 2" xfId="38667"/>
    <cellStyle name="40% - Accent5 50 2 2" xfId="38668"/>
    <cellStyle name="40% - Accent5 50 3" xfId="38669"/>
    <cellStyle name="40% - Accent5 50 3 2" xfId="38670"/>
    <cellStyle name="40% - Accent5 50 4" xfId="38671"/>
    <cellStyle name="40% - Accent5 51" xfId="38672"/>
    <cellStyle name="40% - Accent5 51 2" xfId="38673"/>
    <cellStyle name="40% - Accent5 51 2 2" xfId="38674"/>
    <cellStyle name="40% - Accent5 51 3" xfId="38675"/>
    <cellStyle name="40% - Accent5 51 3 2" xfId="38676"/>
    <cellStyle name="40% - Accent5 51 4" xfId="38677"/>
    <cellStyle name="40% - Accent5 52" xfId="38678"/>
    <cellStyle name="40% - Accent5 52 2" xfId="38679"/>
    <cellStyle name="40% - Accent5 52 2 2" xfId="38680"/>
    <cellStyle name="40% - Accent5 52 3" xfId="38681"/>
    <cellStyle name="40% - Accent5 52 3 2" xfId="38682"/>
    <cellStyle name="40% - Accent5 52 4" xfId="38683"/>
    <cellStyle name="40% - Accent5 53" xfId="38684"/>
    <cellStyle name="40% - Accent5 53 2" xfId="38685"/>
    <cellStyle name="40% - Accent5 53 2 2" xfId="38686"/>
    <cellStyle name="40% - Accent5 53 3" xfId="38687"/>
    <cellStyle name="40% - Accent5 53 3 2" xfId="38688"/>
    <cellStyle name="40% - Accent5 53 4" xfId="38689"/>
    <cellStyle name="40% - Accent5 54" xfId="38690"/>
    <cellStyle name="40% - Accent5 54 2" xfId="38691"/>
    <cellStyle name="40% - Accent5 54 2 2" xfId="38692"/>
    <cellStyle name="40% - Accent5 54 3" xfId="38693"/>
    <cellStyle name="40% - Accent5 54 3 2" xfId="38694"/>
    <cellStyle name="40% - Accent5 54 4" xfId="38695"/>
    <cellStyle name="40% - Accent5 55" xfId="38696"/>
    <cellStyle name="40% - Accent5 55 2" xfId="38697"/>
    <cellStyle name="40% - Accent5 55 2 2" xfId="38698"/>
    <cellStyle name="40% - Accent5 55 3" xfId="38699"/>
    <cellStyle name="40% - Accent5 55 3 2" xfId="38700"/>
    <cellStyle name="40% - Accent5 55 4" xfId="38701"/>
    <cellStyle name="40% - Accent5 56" xfId="38702"/>
    <cellStyle name="40% - Accent5 56 2" xfId="38703"/>
    <cellStyle name="40% - Accent5 56 2 2" xfId="38704"/>
    <cellStyle name="40% - Accent5 56 3" xfId="38705"/>
    <cellStyle name="40% - Accent5 56 3 2" xfId="38706"/>
    <cellStyle name="40% - Accent5 56 4" xfId="38707"/>
    <cellStyle name="40% - Accent5 57" xfId="38708"/>
    <cellStyle name="40% - Accent5 57 2" xfId="38709"/>
    <cellStyle name="40% - Accent5 57 2 2" xfId="38710"/>
    <cellStyle name="40% - Accent5 57 3" xfId="38711"/>
    <cellStyle name="40% - Accent5 57 3 2" xfId="38712"/>
    <cellStyle name="40% - Accent5 57 4" xfId="38713"/>
    <cellStyle name="40% - Accent5 58" xfId="38714"/>
    <cellStyle name="40% - Accent5 58 2" xfId="38715"/>
    <cellStyle name="40% - Accent5 58 2 2" xfId="38716"/>
    <cellStyle name="40% - Accent5 58 3" xfId="38717"/>
    <cellStyle name="40% - Accent5 58 3 2" xfId="38718"/>
    <cellStyle name="40% - Accent5 58 4" xfId="38719"/>
    <cellStyle name="40% - Accent5 59" xfId="38720"/>
    <cellStyle name="40% - Accent5 59 2" xfId="38721"/>
    <cellStyle name="40% - Accent5 59 2 2" xfId="38722"/>
    <cellStyle name="40% - Accent5 59 3" xfId="38723"/>
    <cellStyle name="40% - Accent5 59 3 2" xfId="38724"/>
    <cellStyle name="40% - Accent5 59 4" xfId="38725"/>
    <cellStyle name="40% - Accent5 6" xfId="224"/>
    <cellStyle name="40% - Accent5 6 10" xfId="38727"/>
    <cellStyle name="40% - Accent5 6 10 2" xfId="38728"/>
    <cellStyle name="40% - Accent5 6 11" xfId="38729"/>
    <cellStyle name="40% - Accent5 6 12" xfId="38726"/>
    <cellStyle name="40% - Accent5 6 2" xfId="38730"/>
    <cellStyle name="40% - Accent5 6 2 2" xfId="38731"/>
    <cellStyle name="40% - Accent5 6 2 2 2" xfId="38732"/>
    <cellStyle name="40% - Accent5 6 2 2 2 2" xfId="38733"/>
    <cellStyle name="40% - Accent5 6 2 2 2 2 2" xfId="38734"/>
    <cellStyle name="40% - Accent5 6 2 2 2 2 2 2" xfId="38735"/>
    <cellStyle name="40% - Accent5 6 2 2 2 2 2 2 2" xfId="38736"/>
    <cellStyle name="40% - Accent5 6 2 2 2 2 2 3" xfId="38737"/>
    <cellStyle name="40% - Accent5 6 2 2 2 2 3" xfId="38738"/>
    <cellStyle name="40% - Accent5 6 2 2 2 2 3 2" xfId="38739"/>
    <cellStyle name="40% - Accent5 6 2 2 2 2 3 2 2" xfId="38740"/>
    <cellStyle name="40% - Accent5 6 2 2 2 2 3 3" xfId="38741"/>
    <cellStyle name="40% - Accent5 6 2 2 2 2 4" xfId="38742"/>
    <cellStyle name="40% - Accent5 6 2 2 2 2 4 2" xfId="38743"/>
    <cellStyle name="40% - Accent5 6 2 2 2 2 5" xfId="38744"/>
    <cellStyle name="40% - Accent5 6 2 2 2 3" xfId="38745"/>
    <cellStyle name="40% - Accent5 6 2 2 2 3 2" xfId="38746"/>
    <cellStyle name="40% - Accent5 6 2 2 2 3 2 2" xfId="38747"/>
    <cellStyle name="40% - Accent5 6 2 2 2 3 3" xfId="38748"/>
    <cellStyle name="40% - Accent5 6 2 2 2 4" xfId="38749"/>
    <cellStyle name="40% - Accent5 6 2 2 2 4 2" xfId="38750"/>
    <cellStyle name="40% - Accent5 6 2 2 2 4 2 2" xfId="38751"/>
    <cellStyle name="40% - Accent5 6 2 2 2 4 3" xfId="38752"/>
    <cellStyle name="40% - Accent5 6 2 2 2 5" xfId="38753"/>
    <cellStyle name="40% - Accent5 6 2 2 2 5 2" xfId="38754"/>
    <cellStyle name="40% - Accent5 6 2 2 2 6" xfId="38755"/>
    <cellStyle name="40% - Accent5 6 2 2 3" xfId="38756"/>
    <cellStyle name="40% - Accent5 6 2 2 3 2" xfId="38757"/>
    <cellStyle name="40% - Accent5 6 2 2 3 2 2" xfId="38758"/>
    <cellStyle name="40% - Accent5 6 2 2 3 2 2 2" xfId="38759"/>
    <cellStyle name="40% - Accent5 6 2 2 3 2 3" xfId="38760"/>
    <cellStyle name="40% - Accent5 6 2 2 3 3" xfId="38761"/>
    <cellStyle name="40% - Accent5 6 2 2 3 3 2" xfId="38762"/>
    <cellStyle name="40% - Accent5 6 2 2 3 3 2 2" xfId="38763"/>
    <cellStyle name="40% - Accent5 6 2 2 3 3 3" xfId="38764"/>
    <cellStyle name="40% - Accent5 6 2 2 3 4" xfId="38765"/>
    <cellStyle name="40% - Accent5 6 2 2 3 4 2" xfId="38766"/>
    <cellStyle name="40% - Accent5 6 2 2 3 5" xfId="38767"/>
    <cellStyle name="40% - Accent5 6 2 2 4" xfId="38768"/>
    <cellStyle name="40% - Accent5 6 2 2 4 2" xfId="38769"/>
    <cellStyle name="40% - Accent5 6 2 2 4 2 2" xfId="38770"/>
    <cellStyle name="40% - Accent5 6 2 2 4 3" xfId="38771"/>
    <cellStyle name="40% - Accent5 6 2 2 5" xfId="38772"/>
    <cellStyle name="40% - Accent5 6 2 2 5 2" xfId="38773"/>
    <cellStyle name="40% - Accent5 6 2 2 5 2 2" xfId="38774"/>
    <cellStyle name="40% - Accent5 6 2 2 5 3" xfId="38775"/>
    <cellStyle name="40% - Accent5 6 2 2 6" xfId="38776"/>
    <cellStyle name="40% - Accent5 6 2 2 6 2" xfId="38777"/>
    <cellStyle name="40% - Accent5 6 2 2 6 2 2" xfId="38778"/>
    <cellStyle name="40% - Accent5 6 2 2 6 3" xfId="38779"/>
    <cellStyle name="40% - Accent5 6 2 2 7" xfId="38780"/>
    <cellStyle name="40% - Accent5 6 2 2 7 2" xfId="38781"/>
    <cellStyle name="40% - Accent5 6 2 2 8" xfId="38782"/>
    <cellStyle name="40% - Accent5 6 2 3" xfId="38783"/>
    <cellStyle name="40% - Accent5 6 2 3 2" xfId="38784"/>
    <cellStyle name="40% - Accent5 6 2 3 2 2" xfId="38785"/>
    <cellStyle name="40% - Accent5 6 2 3 2 2 2" xfId="38786"/>
    <cellStyle name="40% - Accent5 6 2 3 2 2 2 2" xfId="38787"/>
    <cellStyle name="40% - Accent5 6 2 3 2 2 3" xfId="38788"/>
    <cellStyle name="40% - Accent5 6 2 3 2 3" xfId="38789"/>
    <cellStyle name="40% - Accent5 6 2 3 2 3 2" xfId="38790"/>
    <cellStyle name="40% - Accent5 6 2 3 2 3 2 2" xfId="38791"/>
    <cellStyle name="40% - Accent5 6 2 3 2 3 3" xfId="38792"/>
    <cellStyle name="40% - Accent5 6 2 3 2 4" xfId="38793"/>
    <cellStyle name="40% - Accent5 6 2 3 2 4 2" xfId="38794"/>
    <cellStyle name="40% - Accent5 6 2 3 2 5" xfId="38795"/>
    <cellStyle name="40% - Accent5 6 2 3 3" xfId="38796"/>
    <cellStyle name="40% - Accent5 6 2 3 3 2" xfId="38797"/>
    <cellStyle name="40% - Accent5 6 2 3 3 2 2" xfId="38798"/>
    <cellStyle name="40% - Accent5 6 2 3 3 3" xfId="38799"/>
    <cellStyle name="40% - Accent5 6 2 3 4" xfId="38800"/>
    <cellStyle name="40% - Accent5 6 2 3 4 2" xfId="38801"/>
    <cellStyle name="40% - Accent5 6 2 3 4 2 2" xfId="38802"/>
    <cellStyle name="40% - Accent5 6 2 3 4 3" xfId="38803"/>
    <cellStyle name="40% - Accent5 6 2 3 5" xfId="38804"/>
    <cellStyle name="40% - Accent5 6 2 3 5 2" xfId="38805"/>
    <cellStyle name="40% - Accent5 6 2 3 6" xfId="38806"/>
    <cellStyle name="40% - Accent5 6 2 4" xfId="38807"/>
    <cellStyle name="40% - Accent5 6 2 4 2" xfId="38808"/>
    <cellStyle name="40% - Accent5 6 2 4 2 2" xfId="38809"/>
    <cellStyle name="40% - Accent5 6 2 4 2 2 2" xfId="38810"/>
    <cellStyle name="40% - Accent5 6 2 4 2 3" xfId="38811"/>
    <cellStyle name="40% - Accent5 6 2 4 3" xfId="38812"/>
    <cellStyle name="40% - Accent5 6 2 4 3 2" xfId="38813"/>
    <cellStyle name="40% - Accent5 6 2 4 3 2 2" xfId="38814"/>
    <cellStyle name="40% - Accent5 6 2 4 3 3" xfId="38815"/>
    <cellStyle name="40% - Accent5 6 2 4 4" xfId="38816"/>
    <cellStyle name="40% - Accent5 6 2 4 4 2" xfId="38817"/>
    <cellStyle name="40% - Accent5 6 2 4 5" xfId="38818"/>
    <cellStyle name="40% - Accent5 6 2 5" xfId="38819"/>
    <cellStyle name="40% - Accent5 6 2 5 2" xfId="38820"/>
    <cellStyle name="40% - Accent5 6 2 5 2 2" xfId="38821"/>
    <cellStyle name="40% - Accent5 6 2 5 3" xfId="38822"/>
    <cellStyle name="40% - Accent5 6 2 6" xfId="38823"/>
    <cellStyle name="40% - Accent5 6 2 6 2" xfId="38824"/>
    <cellStyle name="40% - Accent5 6 2 6 2 2" xfId="38825"/>
    <cellStyle name="40% - Accent5 6 2 6 3" xfId="38826"/>
    <cellStyle name="40% - Accent5 6 2 7" xfId="38827"/>
    <cellStyle name="40% - Accent5 6 2 7 2" xfId="38828"/>
    <cellStyle name="40% - Accent5 6 2 7 2 2" xfId="38829"/>
    <cellStyle name="40% - Accent5 6 2 7 3" xfId="38830"/>
    <cellStyle name="40% - Accent5 6 2 8" xfId="38831"/>
    <cellStyle name="40% - Accent5 6 2 8 2" xfId="38832"/>
    <cellStyle name="40% - Accent5 6 2 9" xfId="38833"/>
    <cellStyle name="40% - Accent5 6 3" xfId="38834"/>
    <cellStyle name="40% - Accent5 6 3 2" xfId="38835"/>
    <cellStyle name="40% - Accent5 6 3 2 2" xfId="38836"/>
    <cellStyle name="40% - Accent5 6 3 2 2 2" xfId="38837"/>
    <cellStyle name="40% - Accent5 6 3 2 2 2 2" xfId="38838"/>
    <cellStyle name="40% - Accent5 6 3 2 2 2 2 2" xfId="38839"/>
    <cellStyle name="40% - Accent5 6 3 2 2 2 3" xfId="38840"/>
    <cellStyle name="40% - Accent5 6 3 2 2 3" xfId="38841"/>
    <cellStyle name="40% - Accent5 6 3 2 2 3 2" xfId="38842"/>
    <cellStyle name="40% - Accent5 6 3 2 2 3 2 2" xfId="38843"/>
    <cellStyle name="40% - Accent5 6 3 2 2 3 3" xfId="38844"/>
    <cellStyle name="40% - Accent5 6 3 2 2 4" xfId="38845"/>
    <cellStyle name="40% - Accent5 6 3 2 2 4 2" xfId="38846"/>
    <cellStyle name="40% - Accent5 6 3 2 2 5" xfId="38847"/>
    <cellStyle name="40% - Accent5 6 3 2 3" xfId="38848"/>
    <cellStyle name="40% - Accent5 6 3 2 3 2" xfId="38849"/>
    <cellStyle name="40% - Accent5 6 3 2 3 2 2" xfId="38850"/>
    <cellStyle name="40% - Accent5 6 3 2 3 3" xfId="38851"/>
    <cellStyle name="40% - Accent5 6 3 2 4" xfId="38852"/>
    <cellStyle name="40% - Accent5 6 3 2 4 2" xfId="38853"/>
    <cellStyle name="40% - Accent5 6 3 2 4 2 2" xfId="38854"/>
    <cellStyle name="40% - Accent5 6 3 2 4 3" xfId="38855"/>
    <cellStyle name="40% - Accent5 6 3 2 5" xfId="38856"/>
    <cellStyle name="40% - Accent5 6 3 2 5 2" xfId="38857"/>
    <cellStyle name="40% - Accent5 6 3 2 6" xfId="38858"/>
    <cellStyle name="40% - Accent5 6 3 3" xfId="38859"/>
    <cellStyle name="40% - Accent5 6 3 3 2" xfId="38860"/>
    <cellStyle name="40% - Accent5 6 3 3 2 2" xfId="38861"/>
    <cellStyle name="40% - Accent5 6 3 3 2 2 2" xfId="38862"/>
    <cellStyle name="40% - Accent5 6 3 3 2 3" xfId="38863"/>
    <cellStyle name="40% - Accent5 6 3 3 3" xfId="38864"/>
    <cellStyle name="40% - Accent5 6 3 3 3 2" xfId="38865"/>
    <cellStyle name="40% - Accent5 6 3 3 3 2 2" xfId="38866"/>
    <cellStyle name="40% - Accent5 6 3 3 3 3" xfId="38867"/>
    <cellStyle name="40% - Accent5 6 3 3 4" xfId="38868"/>
    <cellStyle name="40% - Accent5 6 3 3 4 2" xfId="38869"/>
    <cellStyle name="40% - Accent5 6 3 3 5" xfId="38870"/>
    <cellStyle name="40% - Accent5 6 3 4" xfId="38871"/>
    <cellStyle name="40% - Accent5 6 3 4 2" xfId="38872"/>
    <cellStyle name="40% - Accent5 6 3 4 2 2" xfId="38873"/>
    <cellStyle name="40% - Accent5 6 3 4 3" xfId="38874"/>
    <cellStyle name="40% - Accent5 6 3 5" xfId="38875"/>
    <cellStyle name="40% - Accent5 6 3 5 2" xfId="38876"/>
    <cellStyle name="40% - Accent5 6 3 5 2 2" xfId="38877"/>
    <cellStyle name="40% - Accent5 6 3 5 3" xfId="38878"/>
    <cellStyle name="40% - Accent5 6 3 6" xfId="38879"/>
    <cellStyle name="40% - Accent5 6 3 6 2" xfId="38880"/>
    <cellStyle name="40% - Accent5 6 3 6 2 2" xfId="38881"/>
    <cellStyle name="40% - Accent5 6 3 6 3" xfId="38882"/>
    <cellStyle name="40% - Accent5 6 3 7" xfId="38883"/>
    <cellStyle name="40% - Accent5 6 3 7 2" xfId="38884"/>
    <cellStyle name="40% - Accent5 6 3 8" xfId="38885"/>
    <cellStyle name="40% - Accent5 6 4" xfId="38886"/>
    <cellStyle name="40% - Accent5 6 4 2" xfId="38887"/>
    <cellStyle name="40% - Accent5 6 4 2 2" xfId="38888"/>
    <cellStyle name="40% - Accent5 6 4 2 2 2" xfId="38889"/>
    <cellStyle name="40% - Accent5 6 4 2 2 2 2" xfId="38890"/>
    <cellStyle name="40% - Accent5 6 4 2 2 3" xfId="38891"/>
    <cellStyle name="40% - Accent5 6 4 2 3" xfId="38892"/>
    <cellStyle name="40% - Accent5 6 4 2 3 2" xfId="38893"/>
    <cellStyle name="40% - Accent5 6 4 2 3 2 2" xfId="38894"/>
    <cellStyle name="40% - Accent5 6 4 2 3 3" xfId="38895"/>
    <cellStyle name="40% - Accent5 6 4 2 4" xfId="38896"/>
    <cellStyle name="40% - Accent5 6 4 2 4 2" xfId="38897"/>
    <cellStyle name="40% - Accent5 6 4 2 5" xfId="38898"/>
    <cellStyle name="40% - Accent5 6 4 3" xfId="38899"/>
    <cellStyle name="40% - Accent5 6 4 3 2" xfId="38900"/>
    <cellStyle name="40% - Accent5 6 4 3 2 2" xfId="38901"/>
    <cellStyle name="40% - Accent5 6 4 3 3" xfId="38902"/>
    <cellStyle name="40% - Accent5 6 4 4" xfId="38903"/>
    <cellStyle name="40% - Accent5 6 4 4 2" xfId="38904"/>
    <cellStyle name="40% - Accent5 6 4 4 2 2" xfId="38905"/>
    <cellStyle name="40% - Accent5 6 4 4 3" xfId="38906"/>
    <cellStyle name="40% - Accent5 6 4 5" xfId="38907"/>
    <cellStyle name="40% - Accent5 6 4 5 2" xfId="38908"/>
    <cellStyle name="40% - Accent5 6 4 6" xfId="38909"/>
    <cellStyle name="40% - Accent5 6 5" xfId="38910"/>
    <cellStyle name="40% - Accent5 6 5 2" xfId="38911"/>
    <cellStyle name="40% - Accent5 6 5 2 2" xfId="38912"/>
    <cellStyle name="40% - Accent5 6 5 2 2 2" xfId="38913"/>
    <cellStyle name="40% - Accent5 6 5 2 3" xfId="38914"/>
    <cellStyle name="40% - Accent5 6 5 3" xfId="38915"/>
    <cellStyle name="40% - Accent5 6 5 3 2" xfId="38916"/>
    <cellStyle name="40% - Accent5 6 5 3 2 2" xfId="38917"/>
    <cellStyle name="40% - Accent5 6 5 3 3" xfId="38918"/>
    <cellStyle name="40% - Accent5 6 5 4" xfId="38919"/>
    <cellStyle name="40% - Accent5 6 5 4 2" xfId="38920"/>
    <cellStyle name="40% - Accent5 6 5 5" xfId="38921"/>
    <cellStyle name="40% - Accent5 6 6" xfId="38922"/>
    <cellStyle name="40% - Accent5 6 6 2" xfId="38923"/>
    <cellStyle name="40% - Accent5 6 6 2 2" xfId="38924"/>
    <cellStyle name="40% - Accent5 6 6 3" xfId="38925"/>
    <cellStyle name="40% - Accent5 6 7" xfId="38926"/>
    <cellStyle name="40% - Accent5 6 7 2" xfId="38927"/>
    <cellStyle name="40% - Accent5 6 7 2 2" xfId="38928"/>
    <cellStyle name="40% - Accent5 6 7 3" xfId="38929"/>
    <cellStyle name="40% - Accent5 6 8" xfId="38930"/>
    <cellStyle name="40% - Accent5 6 8 2" xfId="38931"/>
    <cellStyle name="40% - Accent5 6 8 2 2" xfId="38932"/>
    <cellStyle name="40% - Accent5 6 8 3" xfId="38933"/>
    <cellStyle name="40% - Accent5 6 9" xfId="38934"/>
    <cellStyle name="40% - Accent5 6 9 2" xfId="38935"/>
    <cellStyle name="40% - Accent5 60" xfId="38936"/>
    <cellStyle name="40% - Accent5 60 2" xfId="38937"/>
    <cellStyle name="40% - Accent5 60 2 2" xfId="38938"/>
    <cellStyle name="40% - Accent5 60 3" xfId="38939"/>
    <cellStyle name="40% - Accent5 60 3 2" xfId="38940"/>
    <cellStyle name="40% - Accent5 60 4" xfId="38941"/>
    <cellStyle name="40% - Accent5 61" xfId="38942"/>
    <cellStyle name="40% - Accent5 61 2" xfId="38943"/>
    <cellStyle name="40% - Accent5 61 2 2" xfId="38944"/>
    <cellStyle name="40% - Accent5 61 3" xfId="38945"/>
    <cellStyle name="40% - Accent5 61 3 2" xfId="38946"/>
    <cellStyle name="40% - Accent5 61 4" xfId="38947"/>
    <cellStyle name="40% - Accent5 62" xfId="38948"/>
    <cellStyle name="40% - Accent5 62 2" xfId="38949"/>
    <cellStyle name="40% - Accent5 62 2 2" xfId="38950"/>
    <cellStyle name="40% - Accent5 62 3" xfId="38951"/>
    <cellStyle name="40% - Accent5 62 3 2" xfId="38952"/>
    <cellStyle name="40% - Accent5 62 4" xfId="38953"/>
    <cellStyle name="40% - Accent5 63" xfId="38954"/>
    <cellStyle name="40% - Accent5 63 2" xfId="38955"/>
    <cellStyle name="40% - Accent5 63 2 2" xfId="38956"/>
    <cellStyle name="40% - Accent5 63 3" xfId="38957"/>
    <cellStyle name="40% - Accent5 63 3 2" xfId="38958"/>
    <cellStyle name="40% - Accent5 63 4" xfId="38959"/>
    <cellStyle name="40% - Accent5 64" xfId="38960"/>
    <cellStyle name="40% - Accent5 64 2" xfId="38961"/>
    <cellStyle name="40% - Accent5 64 2 2" xfId="38962"/>
    <cellStyle name="40% - Accent5 64 3" xfId="38963"/>
    <cellStyle name="40% - Accent5 64 3 2" xfId="38964"/>
    <cellStyle name="40% - Accent5 64 4" xfId="38965"/>
    <cellStyle name="40% - Accent5 65" xfId="38966"/>
    <cellStyle name="40% - Accent5 65 2" xfId="38967"/>
    <cellStyle name="40% - Accent5 65 2 2" xfId="38968"/>
    <cellStyle name="40% - Accent5 65 3" xfId="38969"/>
    <cellStyle name="40% - Accent5 65 3 2" xfId="38970"/>
    <cellStyle name="40% - Accent5 65 4" xfId="38971"/>
    <cellStyle name="40% - Accent5 66" xfId="38972"/>
    <cellStyle name="40% - Accent5 66 2" xfId="38973"/>
    <cellStyle name="40% - Accent5 66 2 2" xfId="38974"/>
    <cellStyle name="40% - Accent5 66 3" xfId="38975"/>
    <cellStyle name="40% - Accent5 66 3 2" xfId="38976"/>
    <cellStyle name="40% - Accent5 66 4" xfId="38977"/>
    <cellStyle name="40% - Accent5 67" xfId="38978"/>
    <cellStyle name="40% - Accent5 67 2" xfId="38979"/>
    <cellStyle name="40% - Accent5 67 2 2" xfId="38980"/>
    <cellStyle name="40% - Accent5 67 3" xfId="38981"/>
    <cellStyle name="40% - Accent5 67 3 2" xfId="38982"/>
    <cellStyle name="40% - Accent5 67 4" xfId="38983"/>
    <cellStyle name="40% - Accent5 68" xfId="38984"/>
    <cellStyle name="40% - Accent5 68 2" xfId="38985"/>
    <cellStyle name="40% - Accent5 68 2 2" xfId="38986"/>
    <cellStyle name="40% - Accent5 68 3" xfId="38987"/>
    <cellStyle name="40% - Accent5 68 3 2" xfId="38988"/>
    <cellStyle name="40% - Accent5 68 4" xfId="38989"/>
    <cellStyle name="40% - Accent5 69" xfId="38990"/>
    <cellStyle name="40% - Accent5 69 2" xfId="38991"/>
    <cellStyle name="40% - Accent5 69 2 2" xfId="38992"/>
    <cellStyle name="40% - Accent5 69 3" xfId="38993"/>
    <cellStyle name="40% - Accent5 69 3 2" xfId="38994"/>
    <cellStyle name="40% - Accent5 69 4" xfId="38995"/>
    <cellStyle name="40% - Accent5 7" xfId="38996"/>
    <cellStyle name="40% - Accent5 7 10" xfId="38997"/>
    <cellStyle name="40% - Accent5 7 10 2" xfId="38998"/>
    <cellStyle name="40% - Accent5 7 11" xfId="38999"/>
    <cellStyle name="40% - Accent5 7 2" xfId="39000"/>
    <cellStyle name="40% - Accent5 7 2 2" xfId="39001"/>
    <cellStyle name="40% - Accent5 7 2 2 2" xfId="39002"/>
    <cellStyle name="40% - Accent5 7 2 2 2 2" xfId="39003"/>
    <cellStyle name="40% - Accent5 7 2 2 2 2 2" xfId="39004"/>
    <cellStyle name="40% - Accent5 7 2 2 2 2 2 2" xfId="39005"/>
    <cellStyle name="40% - Accent5 7 2 2 2 2 2 2 2" xfId="39006"/>
    <cellStyle name="40% - Accent5 7 2 2 2 2 2 3" xfId="39007"/>
    <cellStyle name="40% - Accent5 7 2 2 2 2 3" xfId="39008"/>
    <cellStyle name="40% - Accent5 7 2 2 2 2 3 2" xfId="39009"/>
    <cellStyle name="40% - Accent5 7 2 2 2 2 3 2 2" xfId="39010"/>
    <cellStyle name="40% - Accent5 7 2 2 2 2 3 3" xfId="39011"/>
    <cellStyle name="40% - Accent5 7 2 2 2 2 4" xfId="39012"/>
    <cellStyle name="40% - Accent5 7 2 2 2 2 4 2" xfId="39013"/>
    <cellStyle name="40% - Accent5 7 2 2 2 2 5" xfId="39014"/>
    <cellStyle name="40% - Accent5 7 2 2 2 3" xfId="39015"/>
    <cellStyle name="40% - Accent5 7 2 2 2 3 2" xfId="39016"/>
    <cellStyle name="40% - Accent5 7 2 2 2 3 2 2" xfId="39017"/>
    <cellStyle name="40% - Accent5 7 2 2 2 3 3" xfId="39018"/>
    <cellStyle name="40% - Accent5 7 2 2 2 4" xfId="39019"/>
    <cellStyle name="40% - Accent5 7 2 2 2 4 2" xfId="39020"/>
    <cellStyle name="40% - Accent5 7 2 2 2 4 2 2" xfId="39021"/>
    <cellStyle name="40% - Accent5 7 2 2 2 4 3" xfId="39022"/>
    <cellStyle name="40% - Accent5 7 2 2 2 5" xfId="39023"/>
    <cellStyle name="40% - Accent5 7 2 2 2 5 2" xfId="39024"/>
    <cellStyle name="40% - Accent5 7 2 2 2 6" xfId="39025"/>
    <cellStyle name="40% - Accent5 7 2 2 3" xfId="39026"/>
    <cellStyle name="40% - Accent5 7 2 2 3 2" xfId="39027"/>
    <cellStyle name="40% - Accent5 7 2 2 3 2 2" xfId="39028"/>
    <cellStyle name="40% - Accent5 7 2 2 3 2 2 2" xfId="39029"/>
    <cellStyle name="40% - Accent5 7 2 2 3 2 3" xfId="39030"/>
    <cellStyle name="40% - Accent5 7 2 2 3 3" xfId="39031"/>
    <cellStyle name="40% - Accent5 7 2 2 3 3 2" xfId="39032"/>
    <cellStyle name="40% - Accent5 7 2 2 3 3 2 2" xfId="39033"/>
    <cellStyle name="40% - Accent5 7 2 2 3 3 3" xfId="39034"/>
    <cellStyle name="40% - Accent5 7 2 2 3 4" xfId="39035"/>
    <cellStyle name="40% - Accent5 7 2 2 3 4 2" xfId="39036"/>
    <cellStyle name="40% - Accent5 7 2 2 3 5" xfId="39037"/>
    <cellStyle name="40% - Accent5 7 2 2 4" xfId="39038"/>
    <cellStyle name="40% - Accent5 7 2 2 4 2" xfId="39039"/>
    <cellStyle name="40% - Accent5 7 2 2 4 2 2" xfId="39040"/>
    <cellStyle name="40% - Accent5 7 2 2 4 3" xfId="39041"/>
    <cellStyle name="40% - Accent5 7 2 2 5" xfId="39042"/>
    <cellStyle name="40% - Accent5 7 2 2 5 2" xfId="39043"/>
    <cellStyle name="40% - Accent5 7 2 2 5 2 2" xfId="39044"/>
    <cellStyle name="40% - Accent5 7 2 2 5 3" xfId="39045"/>
    <cellStyle name="40% - Accent5 7 2 2 6" xfId="39046"/>
    <cellStyle name="40% - Accent5 7 2 2 6 2" xfId="39047"/>
    <cellStyle name="40% - Accent5 7 2 2 6 2 2" xfId="39048"/>
    <cellStyle name="40% - Accent5 7 2 2 6 3" xfId="39049"/>
    <cellStyle name="40% - Accent5 7 2 2 7" xfId="39050"/>
    <cellStyle name="40% - Accent5 7 2 2 7 2" xfId="39051"/>
    <cellStyle name="40% - Accent5 7 2 2 8" xfId="39052"/>
    <cellStyle name="40% - Accent5 7 2 3" xfId="39053"/>
    <cellStyle name="40% - Accent5 7 2 3 2" xfId="39054"/>
    <cellStyle name="40% - Accent5 7 2 3 2 2" xfId="39055"/>
    <cellStyle name="40% - Accent5 7 2 3 2 2 2" xfId="39056"/>
    <cellStyle name="40% - Accent5 7 2 3 2 2 2 2" xfId="39057"/>
    <cellStyle name="40% - Accent5 7 2 3 2 2 3" xfId="39058"/>
    <cellStyle name="40% - Accent5 7 2 3 2 3" xfId="39059"/>
    <cellStyle name="40% - Accent5 7 2 3 2 3 2" xfId="39060"/>
    <cellStyle name="40% - Accent5 7 2 3 2 3 2 2" xfId="39061"/>
    <cellStyle name="40% - Accent5 7 2 3 2 3 3" xfId="39062"/>
    <cellStyle name="40% - Accent5 7 2 3 2 4" xfId="39063"/>
    <cellStyle name="40% - Accent5 7 2 3 2 4 2" xfId="39064"/>
    <cellStyle name="40% - Accent5 7 2 3 2 5" xfId="39065"/>
    <cellStyle name="40% - Accent5 7 2 3 3" xfId="39066"/>
    <cellStyle name="40% - Accent5 7 2 3 3 2" xfId="39067"/>
    <cellStyle name="40% - Accent5 7 2 3 3 2 2" xfId="39068"/>
    <cellStyle name="40% - Accent5 7 2 3 3 3" xfId="39069"/>
    <cellStyle name="40% - Accent5 7 2 3 4" xfId="39070"/>
    <cellStyle name="40% - Accent5 7 2 3 4 2" xfId="39071"/>
    <cellStyle name="40% - Accent5 7 2 3 4 2 2" xfId="39072"/>
    <cellStyle name="40% - Accent5 7 2 3 4 3" xfId="39073"/>
    <cellStyle name="40% - Accent5 7 2 3 5" xfId="39074"/>
    <cellStyle name="40% - Accent5 7 2 3 5 2" xfId="39075"/>
    <cellStyle name="40% - Accent5 7 2 3 6" xfId="39076"/>
    <cellStyle name="40% - Accent5 7 2 4" xfId="39077"/>
    <cellStyle name="40% - Accent5 7 2 4 2" xfId="39078"/>
    <cellStyle name="40% - Accent5 7 2 4 2 2" xfId="39079"/>
    <cellStyle name="40% - Accent5 7 2 4 2 2 2" xfId="39080"/>
    <cellStyle name="40% - Accent5 7 2 4 2 3" xfId="39081"/>
    <cellStyle name="40% - Accent5 7 2 4 3" xfId="39082"/>
    <cellStyle name="40% - Accent5 7 2 4 3 2" xfId="39083"/>
    <cellStyle name="40% - Accent5 7 2 4 3 2 2" xfId="39084"/>
    <cellStyle name="40% - Accent5 7 2 4 3 3" xfId="39085"/>
    <cellStyle name="40% - Accent5 7 2 4 4" xfId="39086"/>
    <cellStyle name="40% - Accent5 7 2 4 4 2" xfId="39087"/>
    <cellStyle name="40% - Accent5 7 2 4 5" xfId="39088"/>
    <cellStyle name="40% - Accent5 7 2 5" xfId="39089"/>
    <cellStyle name="40% - Accent5 7 2 5 2" xfId="39090"/>
    <cellStyle name="40% - Accent5 7 2 5 2 2" xfId="39091"/>
    <cellStyle name="40% - Accent5 7 2 5 3" xfId="39092"/>
    <cellStyle name="40% - Accent5 7 2 6" xfId="39093"/>
    <cellStyle name="40% - Accent5 7 2 6 2" xfId="39094"/>
    <cellStyle name="40% - Accent5 7 2 6 2 2" xfId="39095"/>
    <cellStyle name="40% - Accent5 7 2 6 3" xfId="39096"/>
    <cellStyle name="40% - Accent5 7 2 7" xfId="39097"/>
    <cellStyle name="40% - Accent5 7 2 7 2" xfId="39098"/>
    <cellStyle name="40% - Accent5 7 2 7 2 2" xfId="39099"/>
    <cellStyle name="40% - Accent5 7 2 7 3" xfId="39100"/>
    <cellStyle name="40% - Accent5 7 2 8" xfId="39101"/>
    <cellStyle name="40% - Accent5 7 2 8 2" xfId="39102"/>
    <cellStyle name="40% - Accent5 7 2 9" xfId="39103"/>
    <cellStyle name="40% - Accent5 7 3" xfId="39104"/>
    <cellStyle name="40% - Accent5 7 3 2" xfId="39105"/>
    <cellStyle name="40% - Accent5 7 3 2 2" xfId="39106"/>
    <cellStyle name="40% - Accent5 7 3 2 2 2" xfId="39107"/>
    <cellStyle name="40% - Accent5 7 3 2 2 2 2" xfId="39108"/>
    <cellStyle name="40% - Accent5 7 3 2 2 2 2 2" xfId="39109"/>
    <cellStyle name="40% - Accent5 7 3 2 2 2 3" xfId="39110"/>
    <cellStyle name="40% - Accent5 7 3 2 2 3" xfId="39111"/>
    <cellStyle name="40% - Accent5 7 3 2 2 3 2" xfId="39112"/>
    <cellStyle name="40% - Accent5 7 3 2 2 3 2 2" xfId="39113"/>
    <cellStyle name="40% - Accent5 7 3 2 2 3 3" xfId="39114"/>
    <cellStyle name="40% - Accent5 7 3 2 2 4" xfId="39115"/>
    <cellStyle name="40% - Accent5 7 3 2 2 4 2" xfId="39116"/>
    <cellStyle name="40% - Accent5 7 3 2 2 5" xfId="39117"/>
    <cellStyle name="40% - Accent5 7 3 2 3" xfId="39118"/>
    <cellStyle name="40% - Accent5 7 3 2 3 2" xfId="39119"/>
    <cellStyle name="40% - Accent5 7 3 2 3 2 2" xfId="39120"/>
    <cellStyle name="40% - Accent5 7 3 2 3 3" xfId="39121"/>
    <cellStyle name="40% - Accent5 7 3 2 4" xfId="39122"/>
    <cellStyle name="40% - Accent5 7 3 2 4 2" xfId="39123"/>
    <cellStyle name="40% - Accent5 7 3 2 4 2 2" xfId="39124"/>
    <cellStyle name="40% - Accent5 7 3 2 4 3" xfId="39125"/>
    <cellStyle name="40% - Accent5 7 3 2 5" xfId="39126"/>
    <cellStyle name="40% - Accent5 7 3 2 5 2" xfId="39127"/>
    <cellStyle name="40% - Accent5 7 3 2 6" xfId="39128"/>
    <cellStyle name="40% - Accent5 7 3 3" xfId="39129"/>
    <cellStyle name="40% - Accent5 7 3 3 2" xfId="39130"/>
    <cellStyle name="40% - Accent5 7 3 3 2 2" xfId="39131"/>
    <cellStyle name="40% - Accent5 7 3 3 2 2 2" xfId="39132"/>
    <cellStyle name="40% - Accent5 7 3 3 2 3" xfId="39133"/>
    <cellStyle name="40% - Accent5 7 3 3 3" xfId="39134"/>
    <cellStyle name="40% - Accent5 7 3 3 3 2" xfId="39135"/>
    <cellStyle name="40% - Accent5 7 3 3 3 2 2" xfId="39136"/>
    <cellStyle name="40% - Accent5 7 3 3 3 3" xfId="39137"/>
    <cellStyle name="40% - Accent5 7 3 3 4" xfId="39138"/>
    <cellStyle name="40% - Accent5 7 3 3 4 2" xfId="39139"/>
    <cellStyle name="40% - Accent5 7 3 3 5" xfId="39140"/>
    <cellStyle name="40% - Accent5 7 3 4" xfId="39141"/>
    <cellStyle name="40% - Accent5 7 3 4 2" xfId="39142"/>
    <cellStyle name="40% - Accent5 7 3 4 2 2" xfId="39143"/>
    <cellStyle name="40% - Accent5 7 3 4 3" xfId="39144"/>
    <cellStyle name="40% - Accent5 7 3 5" xfId="39145"/>
    <cellStyle name="40% - Accent5 7 3 5 2" xfId="39146"/>
    <cellStyle name="40% - Accent5 7 3 5 2 2" xfId="39147"/>
    <cellStyle name="40% - Accent5 7 3 5 3" xfId="39148"/>
    <cellStyle name="40% - Accent5 7 3 6" xfId="39149"/>
    <cellStyle name="40% - Accent5 7 3 6 2" xfId="39150"/>
    <cellStyle name="40% - Accent5 7 3 6 2 2" xfId="39151"/>
    <cellStyle name="40% - Accent5 7 3 6 3" xfId="39152"/>
    <cellStyle name="40% - Accent5 7 3 7" xfId="39153"/>
    <cellStyle name="40% - Accent5 7 3 7 2" xfId="39154"/>
    <cellStyle name="40% - Accent5 7 3 8" xfId="39155"/>
    <cellStyle name="40% - Accent5 7 4" xfId="39156"/>
    <cellStyle name="40% - Accent5 7 4 2" xfId="39157"/>
    <cellStyle name="40% - Accent5 7 4 2 2" xfId="39158"/>
    <cellStyle name="40% - Accent5 7 4 2 2 2" xfId="39159"/>
    <cellStyle name="40% - Accent5 7 4 2 2 2 2" xfId="39160"/>
    <cellStyle name="40% - Accent5 7 4 2 2 3" xfId="39161"/>
    <cellStyle name="40% - Accent5 7 4 2 3" xfId="39162"/>
    <cellStyle name="40% - Accent5 7 4 2 3 2" xfId="39163"/>
    <cellStyle name="40% - Accent5 7 4 2 3 2 2" xfId="39164"/>
    <cellStyle name="40% - Accent5 7 4 2 3 3" xfId="39165"/>
    <cellStyle name="40% - Accent5 7 4 2 4" xfId="39166"/>
    <cellStyle name="40% - Accent5 7 4 2 4 2" xfId="39167"/>
    <cellStyle name="40% - Accent5 7 4 2 5" xfId="39168"/>
    <cellStyle name="40% - Accent5 7 4 3" xfId="39169"/>
    <cellStyle name="40% - Accent5 7 4 3 2" xfId="39170"/>
    <cellStyle name="40% - Accent5 7 4 3 2 2" xfId="39171"/>
    <cellStyle name="40% - Accent5 7 4 3 3" xfId="39172"/>
    <cellStyle name="40% - Accent5 7 4 4" xfId="39173"/>
    <cellStyle name="40% - Accent5 7 4 4 2" xfId="39174"/>
    <cellStyle name="40% - Accent5 7 4 4 2 2" xfId="39175"/>
    <cellStyle name="40% - Accent5 7 4 4 3" xfId="39176"/>
    <cellStyle name="40% - Accent5 7 4 5" xfId="39177"/>
    <cellStyle name="40% - Accent5 7 4 5 2" xfId="39178"/>
    <cellStyle name="40% - Accent5 7 4 6" xfId="39179"/>
    <cellStyle name="40% - Accent5 7 5" xfId="39180"/>
    <cellStyle name="40% - Accent5 7 5 2" xfId="39181"/>
    <cellStyle name="40% - Accent5 7 5 2 2" xfId="39182"/>
    <cellStyle name="40% - Accent5 7 5 2 2 2" xfId="39183"/>
    <cellStyle name="40% - Accent5 7 5 2 3" xfId="39184"/>
    <cellStyle name="40% - Accent5 7 5 3" xfId="39185"/>
    <cellStyle name="40% - Accent5 7 5 3 2" xfId="39186"/>
    <cellStyle name="40% - Accent5 7 5 3 2 2" xfId="39187"/>
    <cellStyle name="40% - Accent5 7 5 3 3" xfId="39188"/>
    <cellStyle name="40% - Accent5 7 5 4" xfId="39189"/>
    <cellStyle name="40% - Accent5 7 5 4 2" xfId="39190"/>
    <cellStyle name="40% - Accent5 7 5 5" xfId="39191"/>
    <cellStyle name="40% - Accent5 7 6" xfId="39192"/>
    <cellStyle name="40% - Accent5 7 6 2" xfId="39193"/>
    <cellStyle name="40% - Accent5 7 6 2 2" xfId="39194"/>
    <cellStyle name="40% - Accent5 7 6 3" xfId="39195"/>
    <cellStyle name="40% - Accent5 7 7" xfId="39196"/>
    <cellStyle name="40% - Accent5 7 7 2" xfId="39197"/>
    <cellStyle name="40% - Accent5 7 7 2 2" xfId="39198"/>
    <cellStyle name="40% - Accent5 7 7 3" xfId="39199"/>
    <cellStyle name="40% - Accent5 7 8" xfId="39200"/>
    <cellStyle name="40% - Accent5 7 8 2" xfId="39201"/>
    <cellStyle name="40% - Accent5 7 8 2 2" xfId="39202"/>
    <cellStyle name="40% - Accent5 7 8 3" xfId="39203"/>
    <cellStyle name="40% - Accent5 7 9" xfId="39204"/>
    <cellStyle name="40% - Accent5 7 9 2" xfId="39205"/>
    <cellStyle name="40% - Accent5 70" xfId="39206"/>
    <cellStyle name="40% - Accent5 70 2" xfId="39207"/>
    <cellStyle name="40% - Accent5 70 2 2" xfId="39208"/>
    <cellStyle name="40% - Accent5 70 3" xfId="39209"/>
    <cellStyle name="40% - Accent5 70 3 2" xfId="39210"/>
    <cellStyle name="40% - Accent5 70 4" xfId="39211"/>
    <cellStyle name="40% - Accent5 71" xfId="39212"/>
    <cellStyle name="40% - Accent5 71 2" xfId="39213"/>
    <cellStyle name="40% - Accent5 71 2 2" xfId="39214"/>
    <cellStyle name="40% - Accent5 71 3" xfId="39215"/>
    <cellStyle name="40% - Accent5 71 3 2" xfId="39216"/>
    <cellStyle name="40% - Accent5 71 4" xfId="39217"/>
    <cellStyle name="40% - Accent5 72" xfId="39218"/>
    <cellStyle name="40% - Accent5 72 2" xfId="39219"/>
    <cellStyle name="40% - Accent5 72 2 2" xfId="39220"/>
    <cellStyle name="40% - Accent5 72 3" xfId="39221"/>
    <cellStyle name="40% - Accent5 72 3 2" xfId="39222"/>
    <cellStyle name="40% - Accent5 72 4" xfId="39223"/>
    <cellStyle name="40% - Accent5 73" xfId="39224"/>
    <cellStyle name="40% - Accent5 73 2" xfId="39225"/>
    <cellStyle name="40% - Accent5 73 2 2" xfId="39226"/>
    <cellStyle name="40% - Accent5 73 3" xfId="39227"/>
    <cellStyle name="40% - Accent5 73 3 2" xfId="39228"/>
    <cellStyle name="40% - Accent5 73 4" xfId="39229"/>
    <cellStyle name="40% - Accent5 74" xfId="39230"/>
    <cellStyle name="40% - Accent5 74 2" xfId="39231"/>
    <cellStyle name="40% - Accent5 74 2 2" xfId="39232"/>
    <cellStyle name="40% - Accent5 74 3" xfId="39233"/>
    <cellStyle name="40% - Accent5 74 3 2" xfId="39234"/>
    <cellStyle name="40% - Accent5 74 4" xfId="39235"/>
    <cellStyle name="40% - Accent5 75" xfId="39236"/>
    <cellStyle name="40% - Accent5 75 2" xfId="39237"/>
    <cellStyle name="40% - Accent5 75 2 2" xfId="39238"/>
    <cellStyle name="40% - Accent5 75 3" xfId="39239"/>
    <cellStyle name="40% - Accent5 75 3 2" xfId="39240"/>
    <cellStyle name="40% - Accent5 75 4" xfId="39241"/>
    <cellStyle name="40% - Accent5 76" xfId="39242"/>
    <cellStyle name="40% - Accent5 76 2" xfId="39243"/>
    <cellStyle name="40% - Accent5 76 2 2" xfId="39244"/>
    <cellStyle name="40% - Accent5 76 3" xfId="39245"/>
    <cellStyle name="40% - Accent5 76 3 2" xfId="39246"/>
    <cellStyle name="40% - Accent5 76 4" xfId="39247"/>
    <cellStyle name="40% - Accent5 77" xfId="39248"/>
    <cellStyle name="40% - Accent5 77 2" xfId="39249"/>
    <cellStyle name="40% - Accent5 77 2 2" xfId="39250"/>
    <cellStyle name="40% - Accent5 77 3" xfId="39251"/>
    <cellStyle name="40% - Accent5 77 3 2" xfId="39252"/>
    <cellStyle name="40% - Accent5 77 4" xfId="39253"/>
    <cellStyle name="40% - Accent5 78" xfId="39254"/>
    <cellStyle name="40% - Accent5 78 2" xfId="39255"/>
    <cellStyle name="40% - Accent5 78 2 2" xfId="39256"/>
    <cellStyle name="40% - Accent5 78 3" xfId="39257"/>
    <cellStyle name="40% - Accent5 78 3 2" xfId="39258"/>
    <cellStyle name="40% - Accent5 78 4" xfId="39259"/>
    <cellStyle name="40% - Accent5 79" xfId="39260"/>
    <cellStyle name="40% - Accent5 79 2" xfId="39261"/>
    <cellStyle name="40% - Accent5 79 2 2" xfId="39262"/>
    <cellStyle name="40% - Accent5 79 3" xfId="39263"/>
    <cellStyle name="40% - Accent5 79 3 2" xfId="39264"/>
    <cellStyle name="40% - Accent5 79 4" xfId="39265"/>
    <cellStyle name="40% - Accent5 8" xfId="39266"/>
    <cellStyle name="40% - Accent5 8 10" xfId="39267"/>
    <cellStyle name="40% - Accent5 8 10 2" xfId="39268"/>
    <cellStyle name="40% - Accent5 8 11" xfId="39269"/>
    <cellStyle name="40% - Accent5 8 2" xfId="39270"/>
    <cellStyle name="40% - Accent5 8 2 2" xfId="39271"/>
    <cellStyle name="40% - Accent5 8 2 2 2" xfId="39272"/>
    <cellStyle name="40% - Accent5 8 2 2 2 2" xfId="39273"/>
    <cellStyle name="40% - Accent5 8 2 2 2 2 2" xfId="39274"/>
    <cellStyle name="40% - Accent5 8 2 2 2 2 2 2" xfId="39275"/>
    <cellStyle name="40% - Accent5 8 2 2 2 2 2 2 2" xfId="39276"/>
    <cellStyle name="40% - Accent5 8 2 2 2 2 2 3" xfId="39277"/>
    <cellStyle name="40% - Accent5 8 2 2 2 2 3" xfId="39278"/>
    <cellStyle name="40% - Accent5 8 2 2 2 2 3 2" xfId="39279"/>
    <cellStyle name="40% - Accent5 8 2 2 2 2 3 2 2" xfId="39280"/>
    <cellStyle name="40% - Accent5 8 2 2 2 2 3 3" xfId="39281"/>
    <cellStyle name="40% - Accent5 8 2 2 2 2 4" xfId="39282"/>
    <cellStyle name="40% - Accent5 8 2 2 2 2 4 2" xfId="39283"/>
    <cellStyle name="40% - Accent5 8 2 2 2 2 5" xfId="39284"/>
    <cellStyle name="40% - Accent5 8 2 2 2 3" xfId="39285"/>
    <cellStyle name="40% - Accent5 8 2 2 2 3 2" xfId="39286"/>
    <cellStyle name="40% - Accent5 8 2 2 2 3 2 2" xfId="39287"/>
    <cellStyle name="40% - Accent5 8 2 2 2 3 3" xfId="39288"/>
    <cellStyle name="40% - Accent5 8 2 2 2 4" xfId="39289"/>
    <cellStyle name="40% - Accent5 8 2 2 2 4 2" xfId="39290"/>
    <cellStyle name="40% - Accent5 8 2 2 2 4 2 2" xfId="39291"/>
    <cellStyle name="40% - Accent5 8 2 2 2 4 3" xfId="39292"/>
    <cellStyle name="40% - Accent5 8 2 2 2 5" xfId="39293"/>
    <cellStyle name="40% - Accent5 8 2 2 2 5 2" xfId="39294"/>
    <cellStyle name="40% - Accent5 8 2 2 2 6" xfId="39295"/>
    <cellStyle name="40% - Accent5 8 2 2 3" xfId="39296"/>
    <cellStyle name="40% - Accent5 8 2 2 3 2" xfId="39297"/>
    <cellStyle name="40% - Accent5 8 2 2 3 2 2" xfId="39298"/>
    <cellStyle name="40% - Accent5 8 2 2 3 2 2 2" xfId="39299"/>
    <cellStyle name="40% - Accent5 8 2 2 3 2 3" xfId="39300"/>
    <cellStyle name="40% - Accent5 8 2 2 3 3" xfId="39301"/>
    <cellStyle name="40% - Accent5 8 2 2 3 3 2" xfId="39302"/>
    <cellStyle name="40% - Accent5 8 2 2 3 3 2 2" xfId="39303"/>
    <cellStyle name="40% - Accent5 8 2 2 3 3 3" xfId="39304"/>
    <cellStyle name="40% - Accent5 8 2 2 3 4" xfId="39305"/>
    <cellStyle name="40% - Accent5 8 2 2 3 4 2" xfId="39306"/>
    <cellStyle name="40% - Accent5 8 2 2 3 5" xfId="39307"/>
    <cellStyle name="40% - Accent5 8 2 2 4" xfId="39308"/>
    <cellStyle name="40% - Accent5 8 2 2 4 2" xfId="39309"/>
    <cellStyle name="40% - Accent5 8 2 2 4 2 2" xfId="39310"/>
    <cellStyle name="40% - Accent5 8 2 2 4 3" xfId="39311"/>
    <cellStyle name="40% - Accent5 8 2 2 5" xfId="39312"/>
    <cellStyle name="40% - Accent5 8 2 2 5 2" xfId="39313"/>
    <cellStyle name="40% - Accent5 8 2 2 5 2 2" xfId="39314"/>
    <cellStyle name="40% - Accent5 8 2 2 5 3" xfId="39315"/>
    <cellStyle name="40% - Accent5 8 2 2 6" xfId="39316"/>
    <cellStyle name="40% - Accent5 8 2 2 6 2" xfId="39317"/>
    <cellStyle name="40% - Accent5 8 2 2 6 2 2" xfId="39318"/>
    <cellStyle name="40% - Accent5 8 2 2 6 3" xfId="39319"/>
    <cellStyle name="40% - Accent5 8 2 2 7" xfId="39320"/>
    <cellStyle name="40% - Accent5 8 2 2 7 2" xfId="39321"/>
    <cellStyle name="40% - Accent5 8 2 2 8" xfId="39322"/>
    <cellStyle name="40% - Accent5 8 2 3" xfId="39323"/>
    <cellStyle name="40% - Accent5 8 2 3 2" xfId="39324"/>
    <cellStyle name="40% - Accent5 8 2 3 2 2" xfId="39325"/>
    <cellStyle name="40% - Accent5 8 2 3 2 2 2" xfId="39326"/>
    <cellStyle name="40% - Accent5 8 2 3 2 2 2 2" xfId="39327"/>
    <cellStyle name="40% - Accent5 8 2 3 2 2 3" xfId="39328"/>
    <cellStyle name="40% - Accent5 8 2 3 2 3" xfId="39329"/>
    <cellStyle name="40% - Accent5 8 2 3 2 3 2" xfId="39330"/>
    <cellStyle name="40% - Accent5 8 2 3 2 3 2 2" xfId="39331"/>
    <cellStyle name="40% - Accent5 8 2 3 2 3 3" xfId="39332"/>
    <cellStyle name="40% - Accent5 8 2 3 2 4" xfId="39333"/>
    <cellStyle name="40% - Accent5 8 2 3 2 4 2" xfId="39334"/>
    <cellStyle name="40% - Accent5 8 2 3 2 5" xfId="39335"/>
    <cellStyle name="40% - Accent5 8 2 3 3" xfId="39336"/>
    <cellStyle name="40% - Accent5 8 2 3 3 2" xfId="39337"/>
    <cellStyle name="40% - Accent5 8 2 3 3 2 2" xfId="39338"/>
    <cellStyle name="40% - Accent5 8 2 3 3 3" xfId="39339"/>
    <cellStyle name="40% - Accent5 8 2 3 4" xfId="39340"/>
    <cellStyle name="40% - Accent5 8 2 3 4 2" xfId="39341"/>
    <cellStyle name="40% - Accent5 8 2 3 4 2 2" xfId="39342"/>
    <cellStyle name="40% - Accent5 8 2 3 4 3" xfId="39343"/>
    <cellStyle name="40% - Accent5 8 2 3 5" xfId="39344"/>
    <cellStyle name="40% - Accent5 8 2 3 5 2" xfId="39345"/>
    <cellStyle name="40% - Accent5 8 2 3 6" xfId="39346"/>
    <cellStyle name="40% - Accent5 8 2 4" xfId="39347"/>
    <cellStyle name="40% - Accent5 8 2 4 2" xfId="39348"/>
    <cellStyle name="40% - Accent5 8 2 4 2 2" xfId="39349"/>
    <cellStyle name="40% - Accent5 8 2 4 2 2 2" xfId="39350"/>
    <cellStyle name="40% - Accent5 8 2 4 2 3" xfId="39351"/>
    <cellStyle name="40% - Accent5 8 2 4 3" xfId="39352"/>
    <cellStyle name="40% - Accent5 8 2 4 3 2" xfId="39353"/>
    <cellStyle name="40% - Accent5 8 2 4 3 2 2" xfId="39354"/>
    <cellStyle name="40% - Accent5 8 2 4 3 3" xfId="39355"/>
    <cellStyle name="40% - Accent5 8 2 4 4" xfId="39356"/>
    <cellStyle name="40% - Accent5 8 2 4 4 2" xfId="39357"/>
    <cellStyle name="40% - Accent5 8 2 4 5" xfId="39358"/>
    <cellStyle name="40% - Accent5 8 2 5" xfId="39359"/>
    <cellStyle name="40% - Accent5 8 2 5 2" xfId="39360"/>
    <cellStyle name="40% - Accent5 8 2 5 2 2" xfId="39361"/>
    <cellStyle name="40% - Accent5 8 2 5 3" xfId="39362"/>
    <cellStyle name="40% - Accent5 8 2 6" xfId="39363"/>
    <cellStyle name="40% - Accent5 8 2 6 2" xfId="39364"/>
    <cellStyle name="40% - Accent5 8 2 6 2 2" xfId="39365"/>
    <cellStyle name="40% - Accent5 8 2 6 3" xfId="39366"/>
    <cellStyle name="40% - Accent5 8 2 7" xfId="39367"/>
    <cellStyle name="40% - Accent5 8 2 7 2" xfId="39368"/>
    <cellStyle name="40% - Accent5 8 2 7 2 2" xfId="39369"/>
    <cellStyle name="40% - Accent5 8 2 7 3" xfId="39370"/>
    <cellStyle name="40% - Accent5 8 2 8" xfId="39371"/>
    <cellStyle name="40% - Accent5 8 2 8 2" xfId="39372"/>
    <cellStyle name="40% - Accent5 8 2 9" xfId="39373"/>
    <cellStyle name="40% - Accent5 8 3" xfId="39374"/>
    <cellStyle name="40% - Accent5 8 3 2" xfId="39375"/>
    <cellStyle name="40% - Accent5 8 3 2 2" xfId="39376"/>
    <cellStyle name="40% - Accent5 8 3 2 2 2" xfId="39377"/>
    <cellStyle name="40% - Accent5 8 3 2 2 2 2" xfId="39378"/>
    <cellStyle name="40% - Accent5 8 3 2 2 2 2 2" xfId="39379"/>
    <cellStyle name="40% - Accent5 8 3 2 2 2 3" xfId="39380"/>
    <cellStyle name="40% - Accent5 8 3 2 2 3" xfId="39381"/>
    <cellStyle name="40% - Accent5 8 3 2 2 3 2" xfId="39382"/>
    <cellStyle name="40% - Accent5 8 3 2 2 3 2 2" xfId="39383"/>
    <cellStyle name="40% - Accent5 8 3 2 2 3 3" xfId="39384"/>
    <cellStyle name="40% - Accent5 8 3 2 2 4" xfId="39385"/>
    <cellStyle name="40% - Accent5 8 3 2 2 4 2" xfId="39386"/>
    <cellStyle name="40% - Accent5 8 3 2 2 5" xfId="39387"/>
    <cellStyle name="40% - Accent5 8 3 2 3" xfId="39388"/>
    <cellStyle name="40% - Accent5 8 3 2 3 2" xfId="39389"/>
    <cellStyle name="40% - Accent5 8 3 2 3 2 2" xfId="39390"/>
    <cellStyle name="40% - Accent5 8 3 2 3 3" xfId="39391"/>
    <cellStyle name="40% - Accent5 8 3 2 4" xfId="39392"/>
    <cellStyle name="40% - Accent5 8 3 2 4 2" xfId="39393"/>
    <cellStyle name="40% - Accent5 8 3 2 4 2 2" xfId="39394"/>
    <cellStyle name="40% - Accent5 8 3 2 4 3" xfId="39395"/>
    <cellStyle name="40% - Accent5 8 3 2 5" xfId="39396"/>
    <cellStyle name="40% - Accent5 8 3 2 5 2" xfId="39397"/>
    <cellStyle name="40% - Accent5 8 3 2 6" xfId="39398"/>
    <cellStyle name="40% - Accent5 8 3 3" xfId="39399"/>
    <cellStyle name="40% - Accent5 8 3 3 2" xfId="39400"/>
    <cellStyle name="40% - Accent5 8 3 3 2 2" xfId="39401"/>
    <cellStyle name="40% - Accent5 8 3 3 2 2 2" xfId="39402"/>
    <cellStyle name="40% - Accent5 8 3 3 2 3" xfId="39403"/>
    <cellStyle name="40% - Accent5 8 3 3 3" xfId="39404"/>
    <cellStyle name="40% - Accent5 8 3 3 3 2" xfId="39405"/>
    <cellStyle name="40% - Accent5 8 3 3 3 2 2" xfId="39406"/>
    <cellStyle name="40% - Accent5 8 3 3 3 3" xfId="39407"/>
    <cellStyle name="40% - Accent5 8 3 3 4" xfId="39408"/>
    <cellStyle name="40% - Accent5 8 3 3 4 2" xfId="39409"/>
    <cellStyle name="40% - Accent5 8 3 3 5" xfId="39410"/>
    <cellStyle name="40% - Accent5 8 3 4" xfId="39411"/>
    <cellStyle name="40% - Accent5 8 3 4 2" xfId="39412"/>
    <cellStyle name="40% - Accent5 8 3 4 2 2" xfId="39413"/>
    <cellStyle name="40% - Accent5 8 3 4 3" xfId="39414"/>
    <cellStyle name="40% - Accent5 8 3 5" xfId="39415"/>
    <cellStyle name="40% - Accent5 8 3 5 2" xfId="39416"/>
    <cellStyle name="40% - Accent5 8 3 5 2 2" xfId="39417"/>
    <cellStyle name="40% - Accent5 8 3 5 3" xfId="39418"/>
    <cellStyle name="40% - Accent5 8 3 6" xfId="39419"/>
    <cellStyle name="40% - Accent5 8 3 6 2" xfId="39420"/>
    <cellStyle name="40% - Accent5 8 3 6 2 2" xfId="39421"/>
    <cellStyle name="40% - Accent5 8 3 6 3" xfId="39422"/>
    <cellStyle name="40% - Accent5 8 3 7" xfId="39423"/>
    <cellStyle name="40% - Accent5 8 3 7 2" xfId="39424"/>
    <cellStyle name="40% - Accent5 8 3 8" xfId="39425"/>
    <cellStyle name="40% - Accent5 8 4" xfId="39426"/>
    <cellStyle name="40% - Accent5 8 4 2" xfId="39427"/>
    <cellStyle name="40% - Accent5 8 4 2 2" xfId="39428"/>
    <cellStyle name="40% - Accent5 8 4 2 2 2" xfId="39429"/>
    <cellStyle name="40% - Accent5 8 4 2 2 2 2" xfId="39430"/>
    <cellStyle name="40% - Accent5 8 4 2 2 3" xfId="39431"/>
    <cellStyle name="40% - Accent5 8 4 2 3" xfId="39432"/>
    <cellStyle name="40% - Accent5 8 4 2 3 2" xfId="39433"/>
    <cellStyle name="40% - Accent5 8 4 2 3 2 2" xfId="39434"/>
    <cellStyle name="40% - Accent5 8 4 2 3 3" xfId="39435"/>
    <cellStyle name="40% - Accent5 8 4 2 4" xfId="39436"/>
    <cellStyle name="40% - Accent5 8 4 2 4 2" xfId="39437"/>
    <cellStyle name="40% - Accent5 8 4 2 5" xfId="39438"/>
    <cellStyle name="40% - Accent5 8 4 3" xfId="39439"/>
    <cellStyle name="40% - Accent5 8 4 3 2" xfId="39440"/>
    <cellStyle name="40% - Accent5 8 4 3 2 2" xfId="39441"/>
    <cellStyle name="40% - Accent5 8 4 3 3" xfId="39442"/>
    <cellStyle name="40% - Accent5 8 4 4" xfId="39443"/>
    <cellStyle name="40% - Accent5 8 4 4 2" xfId="39444"/>
    <cellStyle name="40% - Accent5 8 4 4 2 2" xfId="39445"/>
    <cellStyle name="40% - Accent5 8 4 4 3" xfId="39446"/>
    <cellStyle name="40% - Accent5 8 4 5" xfId="39447"/>
    <cellStyle name="40% - Accent5 8 4 5 2" xfId="39448"/>
    <cellStyle name="40% - Accent5 8 4 6" xfId="39449"/>
    <cellStyle name="40% - Accent5 8 5" xfId="39450"/>
    <cellStyle name="40% - Accent5 8 5 2" xfId="39451"/>
    <cellStyle name="40% - Accent5 8 5 2 2" xfId="39452"/>
    <cellStyle name="40% - Accent5 8 5 2 2 2" xfId="39453"/>
    <cellStyle name="40% - Accent5 8 5 2 3" xfId="39454"/>
    <cellStyle name="40% - Accent5 8 5 3" xfId="39455"/>
    <cellStyle name="40% - Accent5 8 5 3 2" xfId="39456"/>
    <cellStyle name="40% - Accent5 8 5 3 2 2" xfId="39457"/>
    <cellStyle name="40% - Accent5 8 5 3 3" xfId="39458"/>
    <cellStyle name="40% - Accent5 8 5 4" xfId="39459"/>
    <cellStyle name="40% - Accent5 8 5 4 2" xfId="39460"/>
    <cellStyle name="40% - Accent5 8 5 5" xfId="39461"/>
    <cellStyle name="40% - Accent5 8 6" xfId="39462"/>
    <cellStyle name="40% - Accent5 8 6 2" xfId="39463"/>
    <cellStyle name="40% - Accent5 8 6 2 2" xfId="39464"/>
    <cellStyle name="40% - Accent5 8 6 3" xfId="39465"/>
    <cellStyle name="40% - Accent5 8 7" xfId="39466"/>
    <cellStyle name="40% - Accent5 8 7 2" xfId="39467"/>
    <cellStyle name="40% - Accent5 8 7 2 2" xfId="39468"/>
    <cellStyle name="40% - Accent5 8 7 3" xfId="39469"/>
    <cellStyle name="40% - Accent5 8 8" xfId="39470"/>
    <cellStyle name="40% - Accent5 8 8 2" xfId="39471"/>
    <cellStyle name="40% - Accent5 8 8 2 2" xfId="39472"/>
    <cellStyle name="40% - Accent5 8 8 3" xfId="39473"/>
    <cellStyle name="40% - Accent5 8 9" xfId="39474"/>
    <cellStyle name="40% - Accent5 8 9 2" xfId="39475"/>
    <cellStyle name="40% - Accent5 80" xfId="39476"/>
    <cellStyle name="40% - Accent5 80 2" xfId="39477"/>
    <cellStyle name="40% - Accent5 80 2 2" xfId="39478"/>
    <cellStyle name="40% - Accent5 80 3" xfId="39479"/>
    <cellStyle name="40% - Accent5 81" xfId="39480"/>
    <cellStyle name="40% - Accent5 81 2" xfId="39481"/>
    <cellStyle name="40% - Accent5 82" xfId="39482"/>
    <cellStyle name="40% - Accent5 82 2" xfId="39483"/>
    <cellStyle name="40% - Accent5 83" xfId="39484"/>
    <cellStyle name="40% - Accent5 83 2" xfId="39485"/>
    <cellStyle name="40% - Accent5 84" xfId="39486"/>
    <cellStyle name="40% - Accent5 84 2" xfId="39487"/>
    <cellStyle name="40% - Accent5 85" xfId="39488"/>
    <cellStyle name="40% - Accent5 85 2" xfId="39489"/>
    <cellStyle name="40% - Accent5 86" xfId="39490"/>
    <cellStyle name="40% - Accent5 86 2" xfId="39491"/>
    <cellStyle name="40% - Accent5 87" xfId="39492"/>
    <cellStyle name="40% - Accent5 87 2" xfId="39493"/>
    <cellStyle name="40% - Accent5 88" xfId="39494"/>
    <cellStyle name="40% - Accent5 88 2" xfId="39495"/>
    <cellStyle name="40% - Accent5 89" xfId="39496"/>
    <cellStyle name="40% - Accent5 89 2" xfId="39497"/>
    <cellStyle name="40% - Accent5 9" xfId="39498"/>
    <cellStyle name="40% - Accent5 9 10" xfId="39499"/>
    <cellStyle name="40% - Accent5 9 2" xfId="39500"/>
    <cellStyle name="40% - Accent5 9 2 2" xfId="39501"/>
    <cellStyle name="40% - Accent5 9 2 2 2" xfId="39502"/>
    <cellStyle name="40% - Accent5 9 2 2 2 2" xfId="39503"/>
    <cellStyle name="40% - Accent5 9 2 2 2 2 2" xfId="39504"/>
    <cellStyle name="40% - Accent5 9 2 2 2 2 2 2" xfId="39505"/>
    <cellStyle name="40% - Accent5 9 2 2 2 2 2 2 2" xfId="39506"/>
    <cellStyle name="40% - Accent5 9 2 2 2 2 2 3" xfId="39507"/>
    <cellStyle name="40% - Accent5 9 2 2 2 2 3" xfId="39508"/>
    <cellStyle name="40% - Accent5 9 2 2 2 2 3 2" xfId="39509"/>
    <cellStyle name="40% - Accent5 9 2 2 2 2 3 2 2" xfId="39510"/>
    <cellStyle name="40% - Accent5 9 2 2 2 2 3 3" xfId="39511"/>
    <cellStyle name="40% - Accent5 9 2 2 2 2 4" xfId="39512"/>
    <cellStyle name="40% - Accent5 9 2 2 2 2 4 2" xfId="39513"/>
    <cellStyle name="40% - Accent5 9 2 2 2 2 5" xfId="39514"/>
    <cellStyle name="40% - Accent5 9 2 2 2 3" xfId="39515"/>
    <cellStyle name="40% - Accent5 9 2 2 2 3 2" xfId="39516"/>
    <cellStyle name="40% - Accent5 9 2 2 2 3 2 2" xfId="39517"/>
    <cellStyle name="40% - Accent5 9 2 2 2 3 3" xfId="39518"/>
    <cellStyle name="40% - Accent5 9 2 2 2 4" xfId="39519"/>
    <cellStyle name="40% - Accent5 9 2 2 2 4 2" xfId="39520"/>
    <cellStyle name="40% - Accent5 9 2 2 2 4 2 2" xfId="39521"/>
    <cellStyle name="40% - Accent5 9 2 2 2 4 3" xfId="39522"/>
    <cellStyle name="40% - Accent5 9 2 2 2 5" xfId="39523"/>
    <cellStyle name="40% - Accent5 9 2 2 2 5 2" xfId="39524"/>
    <cellStyle name="40% - Accent5 9 2 2 2 6" xfId="39525"/>
    <cellStyle name="40% - Accent5 9 2 2 3" xfId="39526"/>
    <cellStyle name="40% - Accent5 9 2 2 3 2" xfId="39527"/>
    <cellStyle name="40% - Accent5 9 2 2 3 2 2" xfId="39528"/>
    <cellStyle name="40% - Accent5 9 2 2 3 2 2 2" xfId="39529"/>
    <cellStyle name="40% - Accent5 9 2 2 3 2 3" xfId="39530"/>
    <cellStyle name="40% - Accent5 9 2 2 3 3" xfId="39531"/>
    <cellStyle name="40% - Accent5 9 2 2 3 3 2" xfId="39532"/>
    <cellStyle name="40% - Accent5 9 2 2 3 3 2 2" xfId="39533"/>
    <cellStyle name="40% - Accent5 9 2 2 3 3 3" xfId="39534"/>
    <cellStyle name="40% - Accent5 9 2 2 3 4" xfId="39535"/>
    <cellStyle name="40% - Accent5 9 2 2 3 4 2" xfId="39536"/>
    <cellStyle name="40% - Accent5 9 2 2 3 5" xfId="39537"/>
    <cellStyle name="40% - Accent5 9 2 2 4" xfId="39538"/>
    <cellStyle name="40% - Accent5 9 2 2 4 2" xfId="39539"/>
    <cellStyle name="40% - Accent5 9 2 2 4 2 2" xfId="39540"/>
    <cellStyle name="40% - Accent5 9 2 2 4 3" xfId="39541"/>
    <cellStyle name="40% - Accent5 9 2 2 5" xfId="39542"/>
    <cellStyle name="40% - Accent5 9 2 2 5 2" xfId="39543"/>
    <cellStyle name="40% - Accent5 9 2 2 5 2 2" xfId="39544"/>
    <cellStyle name="40% - Accent5 9 2 2 5 3" xfId="39545"/>
    <cellStyle name="40% - Accent5 9 2 2 6" xfId="39546"/>
    <cellStyle name="40% - Accent5 9 2 2 6 2" xfId="39547"/>
    <cellStyle name="40% - Accent5 9 2 2 6 2 2" xfId="39548"/>
    <cellStyle name="40% - Accent5 9 2 2 6 3" xfId="39549"/>
    <cellStyle name="40% - Accent5 9 2 2 7" xfId="39550"/>
    <cellStyle name="40% - Accent5 9 2 2 7 2" xfId="39551"/>
    <cellStyle name="40% - Accent5 9 2 2 8" xfId="39552"/>
    <cellStyle name="40% - Accent5 9 2 3" xfId="39553"/>
    <cellStyle name="40% - Accent5 9 2 3 2" xfId="39554"/>
    <cellStyle name="40% - Accent5 9 2 3 2 2" xfId="39555"/>
    <cellStyle name="40% - Accent5 9 2 3 2 2 2" xfId="39556"/>
    <cellStyle name="40% - Accent5 9 2 3 2 2 2 2" xfId="39557"/>
    <cellStyle name="40% - Accent5 9 2 3 2 2 3" xfId="39558"/>
    <cellStyle name="40% - Accent5 9 2 3 2 3" xfId="39559"/>
    <cellStyle name="40% - Accent5 9 2 3 2 3 2" xfId="39560"/>
    <cellStyle name="40% - Accent5 9 2 3 2 3 2 2" xfId="39561"/>
    <cellStyle name="40% - Accent5 9 2 3 2 3 3" xfId="39562"/>
    <cellStyle name="40% - Accent5 9 2 3 2 4" xfId="39563"/>
    <cellStyle name="40% - Accent5 9 2 3 2 4 2" xfId="39564"/>
    <cellStyle name="40% - Accent5 9 2 3 2 5" xfId="39565"/>
    <cellStyle name="40% - Accent5 9 2 3 3" xfId="39566"/>
    <cellStyle name="40% - Accent5 9 2 3 3 2" xfId="39567"/>
    <cellStyle name="40% - Accent5 9 2 3 3 2 2" xfId="39568"/>
    <cellStyle name="40% - Accent5 9 2 3 3 3" xfId="39569"/>
    <cellStyle name="40% - Accent5 9 2 3 4" xfId="39570"/>
    <cellStyle name="40% - Accent5 9 2 3 4 2" xfId="39571"/>
    <cellStyle name="40% - Accent5 9 2 3 4 2 2" xfId="39572"/>
    <cellStyle name="40% - Accent5 9 2 3 4 3" xfId="39573"/>
    <cellStyle name="40% - Accent5 9 2 3 5" xfId="39574"/>
    <cellStyle name="40% - Accent5 9 2 3 5 2" xfId="39575"/>
    <cellStyle name="40% - Accent5 9 2 3 6" xfId="39576"/>
    <cellStyle name="40% - Accent5 9 2 4" xfId="39577"/>
    <cellStyle name="40% - Accent5 9 2 4 2" xfId="39578"/>
    <cellStyle name="40% - Accent5 9 2 4 2 2" xfId="39579"/>
    <cellStyle name="40% - Accent5 9 2 4 2 2 2" xfId="39580"/>
    <cellStyle name="40% - Accent5 9 2 4 2 3" xfId="39581"/>
    <cellStyle name="40% - Accent5 9 2 4 3" xfId="39582"/>
    <cellStyle name="40% - Accent5 9 2 4 3 2" xfId="39583"/>
    <cellStyle name="40% - Accent5 9 2 4 3 2 2" xfId="39584"/>
    <cellStyle name="40% - Accent5 9 2 4 3 3" xfId="39585"/>
    <cellStyle name="40% - Accent5 9 2 4 4" xfId="39586"/>
    <cellStyle name="40% - Accent5 9 2 4 4 2" xfId="39587"/>
    <cellStyle name="40% - Accent5 9 2 4 5" xfId="39588"/>
    <cellStyle name="40% - Accent5 9 2 5" xfId="39589"/>
    <cellStyle name="40% - Accent5 9 2 5 2" xfId="39590"/>
    <cellStyle name="40% - Accent5 9 2 5 2 2" xfId="39591"/>
    <cellStyle name="40% - Accent5 9 2 5 3" xfId="39592"/>
    <cellStyle name="40% - Accent5 9 2 6" xfId="39593"/>
    <cellStyle name="40% - Accent5 9 2 6 2" xfId="39594"/>
    <cellStyle name="40% - Accent5 9 2 6 2 2" xfId="39595"/>
    <cellStyle name="40% - Accent5 9 2 6 3" xfId="39596"/>
    <cellStyle name="40% - Accent5 9 2 7" xfId="39597"/>
    <cellStyle name="40% - Accent5 9 2 7 2" xfId="39598"/>
    <cellStyle name="40% - Accent5 9 2 7 2 2" xfId="39599"/>
    <cellStyle name="40% - Accent5 9 2 7 3" xfId="39600"/>
    <cellStyle name="40% - Accent5 9 2 8" xfId="39601"/>
    <cellStyle name="40% - Accent5 9 2 8 2" xfId="39602"/>
    <cellStyle name="40% - Accent5 9 2 9" xfId="39603"/>
    <cellStyle name="40% - Accent5 9 3" xfId="39604"/>
    <cellStyle name="40% - Accent5 9 3 2" xfId="39605"/>
    <cellStyle name="40% - Accent5 9 3 2 2" xfId="39606"/>
    <cellStyle name="40% - Accent5 9 3 2 2 2" xfId="39607"/>
    <cellStyle name="40% - Accent5 9 3 2 2 2 2" xfId="39608"/>
    <cellStyle name="40% - Accent5 9 3 2 2 2 2 2" xfId="39609"/>
    <cellStyle name="40% - Accent5 9 3 2 2 2 3" xfId="39610"/>
    <cellStyle name="40% - Accent5 9 3 2 2 3" xfId="39611"/>
    <cellStyle name="40% - Accent5 9 3 2 2 3 2" xfId="39612"/>
    <cellStyle name="40% - Accent5 9 3 2 2 3 2 2" xfId="39613"/>
    <cellStyle name="40% - Accent5 9 3 2 2 3 3" xfId="39614"/>
    <cellStyle name="40% - Accent5 9 3 2 2 4" xfId="39615"/>
    <cellStyle name="40% - Accent5 9 3 2 2 4 2" xfId="39616"/>
    <cellStyle name="40% - Accent5 9 3 2 2 5" xfId="39617"/>
    <cellStyle name="40% - Accent5 9 3 2 3" xfId="39618"/>
    <cellStyle name="40% - Accent5 9 3 2 3 2" xfId="39619"/>
    <cellStyle name="40% - Accent5 9 3 2 3 2 2" xfId="39620"/>
    <cellStyle name="40% - Accent5 9 3 2 3 3" xfId="39621"/>
    <cellStyle name="40% - Accent5 9 3 2 4" xfId="39622"/>
    <cellStyle name="40% - Accent5 9 3 2 4 2" xfId="39623"/>
    <cellStyle name="40% - Accent5 9 3 2 4 2 2" xfId="39624"/>
    <cellStyle name="40% - Accent5 9 3 2 4 3" xfId="39625"/>
    <cellStyle name="40% - Accent5 9 3 2 5" xfId="39626"/>
    <cellStyle name="40% - Accent5 9 3 2 5 2" xfId="39627"/>
    <cellStyle name="40% - Accent5 9 3 2 6" xfId="39628"/>
    <cellStyle name="40% - Accent5 9 3 3" xfId="39629"/>
    <cellStyle name="40% - Accent5 9 3 3 2" xfId="39630"/>
    <cellStyle name="40% - Accent5 9 3 3 2 2" xfId="39631"/>
    <cellStyle name="40% - Accent5 9 3 3 2 2 2" xfId="39632"/>
    <cellStyle name="40% - Accent5 9 3 3 2 3" xfId="39633"/>
    <cellStyle name="40% - Accent5 9 3 3 3" xfId="39634"/>
    <cellStyle name="40% - Accent5 9 3 3 3 2" xfId="39635"/>
    <cellStyle name="40% - Accent5 9 3 3 3 2 2" xfId="39636"/>
    <cellStyle name="40% - Accent5 9 3 3 3 3" xfId="39637"/>
    <cellStyle name="40% - Accent5 9 3 3 4" xfId="39638"/>
    <cellStyle name="40% - Accent5 9 3 3 4 2" xfId="39639"/>
    <cellStyle name="40% - Accent5 9 3 3 5" xfId="39640"/>
    <cellStyle name="40% - Accent5 9 3 4" xfId="39641"/>
    <cellStyle name="40% - Accent5 9 3 4 2" xfId="39642"/>
    <cellStyle name="40% - Accent5 9 3 4 2 2" xfId="39643"/>
    <cellStyle name="40% - Accent5 9 3 4 3" xfId="39644"/>
    <cellStyle name="40% - Accent5 9 3 5" xfId="39645"/>
    <cellStyle name="40% - Accent5 9 3 5 2" xfId="39646"/>
    <cellStyle name="40% - Accent5 9 3 5 2 2" xfId="39647"/>
    <cellStyle name="40% - Accent5 9 3 5 3" xfId="39648"/>
    <cellStyle name="40% - Accent5 9 3 6" xfId="39649"/>
    <cellStyle name="40% - Accent5 9 3 6 2" xfId="39650"/>
    <cellStyle name="40% - Accent5 9 3 6 2 2" xfId="39651"/>
    <cellStyle name="40% - Accent5 9 3 6 3" xfId="39652"/>
    <cellStyle name="40% - Accent5 9 3 7" xfId="39653"/>
    <cellStyle name="40% - Accent5 9 3 7 2" xfId="39654"/>
    <cellStyle name="40% - Accent5 9 3 8" xfId="39655"/>
    <cellStyle name="40% - Accent5 9 4" xfId="39656"/>
    <cellStyle name="40% - Accent5 9 4 2" xfId="39657"/>
    <cellStyle name="40% - Accent5 9 4 2 2" xfId="39658"/>
    <cellStyle name="40% - Accent5 9 4 2 2 2" xfId="39659"/>
    <cellStyle name="40% - Accent5 9 4 2 2 2 2" xfId="39660"/>
    <cellStyle name="40% - Accent5 9 4 2 2 3" xfId="39661"/>
    <cellStyle name="40% - Accent5 9 4 2 3" xfId="39662"/>
    <cellStyle name="40% - Accent5 9 4 2 3 2" xfId="39663"/>
    <cellStyle name="40% - Accent5 9 4 2 3 2 2" xfId="39664"/>
    <cellStyle name="40% - Accent5 9 4 2 3 3" xfId="39665"/>
    <cellStyle name="40% - Accent5 9 4 2 4" xfId="39666"/>
    <cellStyle name="40% - Accent5 9 4 2 4 2" xfId="39667"/>
    <cellStyle name="40% - Accent5 9 4 2 5" xfId="39668"/>
    <cellStyle name="40% - Accent5 9 4 3" xfId="39669"/>
    <cellStyle name="40% - Accent5 9 4 3 2" xfId="39670"/>
    <cellStyle name="40% - Accent5 9 4 3 2 2" xfId="39671"/>
    <cellStyle name="40% - Accent5 9 4 3 3" xfId="39672"/>
    <cellStyle name="40% - Accent5 9 4 4" xfId="39673"/>
    <cellStyle name="40% - Accent5 9 4 4 2" xfId="39674"/>
    <cellStyle name="40% - Accent5 9 4 4 2 2" xfId="39675"/>
    <cellStyle name="40% - Accent5 9 4 4 3" xfId="39676"/>
    <cellStyle name="40% - Accent5 9 4 5" xfId="39677"/>
    <cellStyle name="40% - Accent5 9 4 5 2" xfId="39678"/>
    <cellStyle name="40% - Accent5 9 4 6" xfId="39679"/>
    <cellStyle name="40% - Accent5 9 5" xfId="39680"/>
    <cellStyle name="40% - Accent5 9 5 2" xfId="39681"/>
    <cellStyle name="40% - Accent5 9 5 2 2" xfId="39682"/>
    <cellStyle name="40% - Accent5 9 5 2 2 2" xfId="39683"/>
    <cellStyle name="40% - Accent5 9 5 2 3" xfId="39684"/>
    <cellStyle name="40% - Accent5 9 5 3" xfId="39685"/>
    <cellStyle name="40% - Accent5 9 5 3 2" xfId="39686"/>
    <cellStyle name="40% - Accent5 9 5 3 2 2" xfId="39687"/>
    <cellStyle name="40% - Accent5 9 5 3 3" xfId="39688"/>
    <cellStyle name="40% - Accent5 9 5 4" xfId="39689"/>
    <cellStyle name="40% - Accent5 9 5 4 2" xfId="39690"/>
    <cellStyle name="40% - Accent5 9 5 5" xfId="39691"/>
    <cellStyle name="40% - Accent5 9 6" xfId="39692"/>
    <cellStyle name="40% - Accent5 9 6 2" xfId="39693"/>
    <cellStyle name="40% - Accent5 9 6 2 2" xfId="39694"/>
    <cellStyle name="40% - Accent5 9 6 3" xfId="39695"/>
    <cellStyle name="40% - Accent5 9 7" xfId="39696"/>
    <cellStyle name="40% - Accent5 9 7 2" xfId="39697"/>
    <cellStyle name="40% - Accent5 9 7 2 2" xfId="39698"/>
    <cellStyle name="40% - Accent5 9 7 3" xfId="39699"/>
    <cellStyle name="40% - Accent5 9 8" xfId="39700"/>
    <cellStyle name="40% - Accent5 9 8 2" xfId="39701"/>
    <cellStyle name="40% - Accent5 9 8 2 2" xfId="39702"/>
    <cellStyle name="40% - Accent5 9 8 3" xfId="39703"/>
    <cellStyle name="40% - Accent5 9 9" xfId="39704"/>
    <cellStyle name="40% - Accent5 9 9 2" xfId="39705"/>
    <cellStyle name="40% - Accent5 90" xfId="39706"/>
    <cellStyle name="40% - Accent5 90 2" xfId="39707"/>
    <cellStyle name="40% - Accent5 91" xfId="39708"/>
    <cellStyle name="40% - Accent5 91 2" xfId="39709"/>
    <cellStyle name="40% - Accent5 92" xfId="39710"/>
    <cellStyle name="40% - Accent5 92 2" xfId="39711"/>
    <cellStyle name="40% - Accent5 93" xfId="39712"/>
    <cellStyle name="40% - Accent5 94" xfId="39713"/>
    <cellStyle name="40% - Accent5 95" xfId="39714"/>
    <cellStyle name="40% - Accent5 96" xfId="39715"/>
    <cellStyle name="40% - Accent5 97" xfId="39716"/>
    <cellStyle name="40% - Accent5 98" xfId="39717"/>
    <cellStyle name="40% - Accent5 99" xfId="39718"/>
    <cellStyle name="40% - Accent6" xfId="45" builtinId="51" customBuiltin="1"/>
    <cellStyle name="40% - Accent6 10" xfId="39719"/>
    <cellStyle name="40% - Accent6 10 10" xfId="39720"/>
    <cellStyle name="40% - Accent6 10 2" xfId="39721"/>
    <cellStyle name="40% - Accent6 10 2 2" xfId="39722"/>
    <cellStyle name="40% - Accent6 10 2 2 2" xfId="39723"/>
    <cellStyle name="40% - Accent6 10 2 2 2 2" xfId="39724"/>
    <cellStyle name="40% - Accent6 10 2 2 2 2 2" xfId="39725"/>
    <cellStyle name="40% - Accent6 10 2 2 2 2 2 2" xfId="39726"/>
    <cellStyle name="40% - Accent6 10 2 2 2 2 2 2 2" xfId="39727"/>
    <cellStyle name="40% - Accent6 10 2 2 2 2 2 3" xfId="39728"/>
    <cellStyle name="40% - Accent6 10 2 2 2 2 3" xfId="39729"/>
    <cellStyle name="40% - Accent6 10 2 2 2 2 3 2" xfId="39730"/>
    <cellStyle name="40% - Accent6 10 2 2 2 2 3 2 2" xfId="39731"/>
    <cellStyle name="40% - Accent6 10 2 2 2 2 3 3" xfId="39732"/>
    <cellStyle name="40% - Accent6 10 2 2 2 2 4" xfId="39733"/>
    <cellStyle name="40% - Accent6 10 2 2 2 2 4 2" xfId="39734"/>
    <cellStyle name="40% - Accent6 10 2 2 2 2 5" xfId="39735"/>
    <cellStyle name="40% - Accent6 10 2 2 2 3" xfId="39736"/>
    <cellStyle name="40% - Accent6 10 2 2 2 3 2" xfId="39737"/>
    <cellStyle name="40% - Accent6 10 2 2 2 3 2 2" xfId="39738"/>
    <cellStyle name="40% - Accent6 10 2 2 2 3 3" xfId="39739"/>
    <cellStyle name="40% - Accent6 10 2 2 2 4" xfId="39740"/>
    <cellStyle name="40% - Accent6 10 2 2 2 4 2" xfId="39741"/>
    <cellStyle name="40% - Accent6 10 2 2 2 4 2 2" xfId="39742"/>
    <cellStyle name="40% - Accent6 10 2 2 2 4 3" xfId="39743"/>
    <cellStyle name="40% - Accent6 10 2 2 2 5" xfId="39744"/>
    <cellStyle name="40% - Accent6 10 2 2 2 5 2" xfId="39745"/>
    <cellStyle name="40% - Accent6 10 2 2 2 6" xfId="39746"/>
    <cellStyle name="40% - Accent6 10 2 2 3" xfId="39747"/>
    <cellStyle name="40% - Accent6 10 2 2 3 2" xfId="39748"/>
    <cellStyle name="40% - Accent6 10 2 2 3 2 2" xfId="39749"/>
    <cellStyle name="40% - Accent6 10 2 2 3 2 2 2" xfId="39750"/>
    <cellStyle name="40% - Accent6 10 2 2 3 2 3" xfId="39751"/>
    <cellStyle name="40% - Accent6 10 2 2 3 3" xfId="39752"/>
    <cellStyle name="40% - Accent6 10 2 2 3 3 2" xfId="39753"/>
    <cellStyle name="40% - Accent6 10 2 2 3 3 2 2" xfId="39754"/>
    <cellStyle name="40% - Accent6 10 2 2 3 3 3" xfId="39755"/>
    <cellStyle name="40% - Accent6 10 2 2 3 4" xfId="39756"/>
    <cellStyle name="40% - Accent6 10 2 2 3 4 2" xfId="39757"/>
    <cellStyle name="40% - Accent6 10 2 2 3 5" xfId="39758"/>
    <cellStyle name="40% - Accent6 10 2 2 4" xfId="39759"/>
    <cellStyle name="40% - Accent6 10 2 2 4 2" xfId="39760"/>
    <cellStyle name="40% - Accent6 10 2 2 4 2 2" xfId="39761"/>
    <cellStyle name="40% - Accent6 10 2 2 4 3" xfId="39762"/>
    <cellStyle name="40% - Accent6 10 2 2 5" xfId="39763"/>
    <cellStyle name="40% - Accent6 10 2 2 5 2" xfId="39764"/>
    <cellStyle name="40% - Accent6 10 2 2 5 2 2" xfId="39765"/>
    <cellStyle name="40% - Accent6 10 2 2 5 3" xfId="39766"/>
    <cellStyle name="40% - Accent6 10 2 2 6" xfId="39767"/>
    <cellStyle name="40% - Accent6 10 2 2 6 2" xfId="39768"/>
    <cellStyle name="40% - Accent6 10 2 2 6 2 2" xfId="39769"/>
    <cellStyle name="40% - Accent6 10 2 2 6 3" xfId="39770"/>
    <cellStyle name="40% - Accent6 10 2 2 7" xfId="39771"/>
    <cellStyle name="40% - Accent6 10 2 2 7 2" xfId="39772"/>
    <cellStyle name="40% - Accent6 10 2 2 8" xfId="39773"/>
    <cellStyle name="40% - Accent6 10 2 3" xfId="39774"/>
    <cellStyle name="40% - Accent6 10 2 3 2" xfId="39775"/>
    <cellStyle name="40% - Accent6 10 2 3 2 2" xfId="39776"/>
    <cellStyle name="40% - Accent6 10 2 3 2 2 2" xfId="39777"/>
    <cellStyle name="40% - Accent6 10 2 3 2 2 2 2" xfId="39778"/>
    <cellStyle name="40% - Accent6 10 2 3 2 2 3" xfId="39779"/>
    <cellStyle name="40% - Accent6 10 2 3 2 3" xfId="39780"/>
    <cellStyle name="40% - Accent6 10 2 3 2 3 2" xfId="39781"/>
    <cellStyle name="40% - Accent6 10 2 3 2 3 2 2" xfId="39782"/>
    <cellStyle name="40% - Accent6 10 2 3 2 3 3" xfId="39783"/>
    <cellStyle name="40% - Accent6 10 2 3 2 4" xfId="39784"/>
    <cellStyle name="40% - Accent6 10 2 3 2 4 2" xfId="39785"/>
    <cellStyle name="40% - Accent6 10 2 3 2 5" xfId="39786"/>
    <cellStyle name="40% - Accent6 10 2 3 3" xfId="39787"/>
    <cellStyle name="40% - Accent6 10 2 3 3 2" xfId="39788"/>
    <cellStyle name="40% - Accent6 10 2 3 3 2 2" xfId="39789"/>
    <cellStyle name="40% - Accent6 10 2 3 3 3" xfId="39790"/>
    <cellStyle name="40% - Accent6 10 2 3 4" xfId="39791"/>
    <cellStyle name="40% - Accent6 10 2 3 4 2" xfId="39792"/>
    <cellStyle name="40% - Accent6 10 2 3 4 2 2" xfId="39793"/>
    <cellStyle name="40% - Accent6 10 2 3 4 3" xfId="39794"/>
    <cellStyle name="40% - Accent6 10 2 3 5" xfId="39795"/>
    <cellStyle name="40% - Accent6 10 2 3 5 2" xfId="39796"/>
    <cellStyle name="40% - Accent6 10 2 3 6" xfId="39797"/>
    <cellStyle name="40% - Accent6 10 2 4" xfId="39798"/>
    <cellStyle name="40% - Accent6 10 2 4 2" xfId="39799"/>
    <cellStyle name="40% - Accent6 10 2 4 2 2" xfId="39800"/>
    <cellStyle name="40% - Accent6 10 2 4 2 2 2" xfId="39801"/>
    <cellStyle name="40% - Accent6 10 2 4 2 3" xfId="39802"/>
    <cellStyle name="40% - Accent6 10 2 4 3" xfId="39803"/>
    <cellStyle name="40% - Accent6 10 2 4 3 2" xfId="39804"/>
    <cellStyle name="40% - Accent6 10 2 4 3 2 2" xfId="39805"/>
    <cellStyle name="40% - Accent6 10 2 4 3 3" xfId="39806"/>
    <cellStyle name="40% - Accent6 10 2 4 4" xfId="39807"/>
    <cellStyle name="40% - Accent6 10 2 4 4 2" xfId="39808"/>
    <cellStyle name="40% - Accent6 10 2 4 5" xfId="39809"/>
    <cellStyle name="40% - Accent6 10 2 5" xfId="39810"/>
    <cellStyle name="40% - Accent6 10 2 5 2" xfId="39811"/>
    <cellStyle name="40% - Accent6 10 2 5 2 2" xfId="39812"/>
    <cellStyle name="40% - Accent6 10 2 5 3" xfId="39813"/>
    <cellStyle name="40% - Accent6 10 2 6" xfId="39814"/>
    <cellStyle name="40% - Accent6 10 2 6 2" xfId="39815"/>
    <cellStyle name="40% - Accent6 10 2 6 2 2" xfId="39816"/>
    <cellStyle name="40% - Accent6 10 2 6 3" xfId="39817"/>
    <cellStyle name="40% - Accent6 10 2 7" xfId="39818"/>
    <cellStyle name="40% - Accent6 10 2 7 2" xfId="39819"/>
    <cellStyle name="40% - Accent6 10 2 7 2 2" xfId="39820"/>
    <cellStyle name="40% - Accent6 10 2 7 3" xfId="39821"/>
    <cellStyle name="40% - Accent6 10 2 8" xfId="39822"/>
    <cellStyle name="40% - Accent6 10 2 8 2" xfId="39823"/>
    <cellStyle name="40% - Accent6 10 2 9" xfId="39824"/>
    <cellStyle name="40% - Accent6 10 3" xfId="39825"/>
    <cellStyle name="40% - Accent6 10 3 2" xfId="39826"/>
    <cellStyle name="40% - Accent6 10 3 2 2" xfId="39827"/>
    <cellStyle name="40% - Accent6 10 3 2 2 2" xfId="39828"/>
    <cellStyle name="40% - Accent6 10 3 2 2 2 2" xfId="39829"/>
    <cellStyle name="40% - Accent6 10 3 2 2 2 2 2" xfId="39830"/>
    <cellStyle name="40% - Accent6 10 3 2 2 2 3" xfId="39831"/>
    <cellStyle name="40% - Accent6 10 3 2 2 3" xfId="39832"/>
    <cellStyle name="40% - Accent6 10 3 2 2 3 2" xfId="39833"/>
    <cellStyle name="40% - Accent6 10 3 2 2 3 2 2" xfId="39834"/>
    <cellStyle name="40% - Accent6 10 3 2 2 3 3" xfId="39835"/>
    <cellStyle name="40% - Accent6 10 3 2 2 4" xfId="39836"/>
    <cellStyle name="40% - Accent6 10 3 2 2 4 2" xfId="39837"/>
    <cellStyle name="40% - Accent6 10 3 2 2 5" xfId="39838"/>
    <cellStyle name="40% - Accent6 10 3 2 3" xfId="39839"/>
    <cellStyle name="40% - Accent6 10 3 2 3 2" xfId="39840"/>
    <cellStyle name="40% - Accent6 10 3 2 3 2 2" xfId="39841"/>
    <cellStyle name="40% - Accent6 10 3 2 3 3" xfId="39842"/>
    <cellStyle name="40% - Accent6 10 3 2 4" xfId="39843"/>
    <cellStyle name="40% - Accent6 10 3 2 4 2" xfId="39844"/>
    <cellStyle name="40% - Accent6 10 3 2 4 2 2" xfId="39845"/>
    <cellStyle name="40% - Accent6 10 3 2 4 3" xfId="39846"/>
    <cellStyle name="40% - Accent6 10 3 2 5" xfId="39847"/>
    <cellStyle name="40% - Accent6 10 3 2 5 2" xfId="39848"/>
    <cellStyle name="40% - Accent6 10 3 2 6" xfId="39849"/>
    <cellStyle name="40% - Accent6 10 3 3" xfId="39850"/>
    <cellStyle name="40% - Accent6 10 3 3 2" xfId="39851"/>
    <cellStyle name="40% - Accent6 10 3 3 2 2" xfId="39852"/>
    <cellStyle name="40% - Accent6 10 3 3 2 2 2" xfId="39853"/>
    <cellStyle name="40% - Accent6 10 3 3 2 3" xfId="39854"/>
    <cellStyle name="40% - Accent6 10 3 3 3" xfId="39855"/>
    <cellStyle name="40% - Accent6 10 3 3 3 2" xfId="39856"/>
    <cellStyle name="40% - Accent6 10 3 3 3 2 2" xfId="39857"/>
    <cellStyle name="40% - Accent6 10 3 3 3 3" xfId="39858"/>
    <cellStyle name="40% - Accent6 10 3 3 4" xfId="39859"/>
    <cellStyle name="40% - Accent6 10 3 3 4 2" xfId="39860"/>
    <cellStyle name="40% - Accent6 10 3 3 5" xfId="39861"/>
    <cellStyle name="40% - Accent6 10 3 4" xfId="39862"/>
    <cellStyle name="40% - Accent6 10 3 4 2" xfId="39863"/>
    <cellStyle name="40% - Accent6 10 3 4 2 2" xfId="39864"/>
    <cellStyle name="40% - Accent6 10 3 4 3" xfId="39865"/>
    <cellStyle name="40% - Accent6 10 3 5" xfId="39866"/>
    <cellStyle name="40% - Accent6 10 3 5 2" xfId="39867"/>
    <cellStyle name="40% - Accent6 10 3 5 2 2" xfId="39868"/>
    <cellStyle name="40% - Accent6 10 3 5 3" xfId="39869"/>
    <cellStyle name="40% - Accent6 10 3 6" xfId="39870"/>
    <cellStyle name="40% - Accent6 10 3 6 2" xfId="39871"/>
    <cellStyle name="40% - Accent6 10 3 6 2 2" xfId="39872"/>
    <cellStyle name="40% - Accent6 10 3 6 3" xfId="39873"/>
    <cellStyle name="40% - Accent6 10 3 7" xfId="39874"/>
    <cellStyle name="40% - Accent6 10 3 7 2" xfId="39875"/>
    <cellStyle name="40% - Accent6 10 3 8" xfId="39876"/>
    <cellStyle name="40% - Accent6 10 4" xfId="39877"/>
    <cellStyle name="40% - Accent6 10 4 2" xfId="39878"/>
    <cellStyle name="40% - Accent6 10 4 2 2" xfId="39879"/>
    <cellStyle name="40% - Accent6 10 4 2 2 2" xfId="39880"/>
    <cellStyle name="40% - Accent6 10 4 2 2 2 2" xfId="39881"/>
    <cellStyle name="40% - Accent6 10 4 2 2 3" xfId="39882"/>
    <cellStyle name="40% - Accent6 10 4 2 3" xfId="39883"/>
    <cellStyle name="40% - Accent6 10 4 2 3 2" xfId="39884"/>
    <cellStyle name="40% - Accent6 10 4 2 3 2 2" xfId="39885"/>
    <cellStyle name="40% - Accent6 10 4 2 3 3" xfId="39886"/>
    <cellStyle name="40% - Accent6 10 4 2 4" xfId="39887"/>
    <cellStyle name="40% - Accent6 10 4 2 4 2" xfId="39888"/>
    <cellStyle name="40% - Accent6 10 4 2 5" xfId="39889"/>
    <cellStyle name="40% - Accent6 10 4 3" xfId="39890"/>
    <cellStyle name="40% - Accent6 10 4 3 2" xfId="39891"/>
    <cellStyle name="40% - Accent6 10 4 3 2 2" xfId="39892"/>
    <cellStyle name="40% - Accent6 10 4 3 3" xfId="39893"/>
    <cellStyle name="40% - Accent6 10 4 4" xfId="39894"/>
    <cellStyle name="40% - Accent6 10 4 4 2" xfId="39895"/>
    <cellStyle name="40% - Accent6 10 4 4 2 2" xfId="39896"/>
    <cellStyle name="40% - Accent6 10 4 4 3" xfId="39897"/>
    <cellStyle name="40% - Accent6 10 4 5" xfId="39898"/>
    <cellStyle name="40% - Accent6 10 4 5 2" xfId="39899"/>
    <cellStyle name="40% - Accent6 10 4 6" xfId="39900"/>
    <cellStyle name="40% - Accent6 10 5" xfId="39901"/>
    <cellStyle name="40% - Accent6 10 5 2" xfId="39902"/>
    <cellStyle name="40% - Accent6 10 5 2 2" xfId="39903"/>
    <cellStyle name="40% - Accent6 10 5 2 2 2" xfId="39904"/>
    <cellStyle name="40% - Accent6 10 5 2 3" xfId="39905"/>
    <cellStyle name="40% - Accent6 10 5 3" xfId="39906"/>
    <cellStyle name="40% - Accent6 10 5 3 2" xfId="39907"/>
    <cellStyle name="40% - Accent6 10 5 3 2 2" xfId="39908"/>
    <cellStyle name="40% - Accent6 10 5 3 3" xfId="39909"/>
    <cellStyle name="40% - Accent6 10 5 4" xfId="39910"/>
    <cellStyle name="40% - Accent6 10 5 4 2" xfId="39911"/>
    <cellStyle name="40% - Accent6 10 5 5" xfId="39912"/>
    <cellStyle name="40% - Accent6 10 6" xfId="39913"/>
    <cellStyle name="40% - Accent6 10 6 2" xfId="39914"/>
    <cellStyle name="40% - Accent6 10 6 2 2" xfId="39915"/>
    <cellStyle name="40% - Accent6 10 6 3" xfId="39916"/>
    <cellStyle name="40% - Accent6 10 7" xfId="39917"/>
    <cellStyle name="40% - Accent6 10 7 2" xfId="39918"/>
    <cellStyle name="40% - Accent6 10 7 2 2" xfId="39919"/>
    <cellStyle name="40% - Accent6 10 7 3" xfId="39920"/>
    <cellStyle name="40% - Accent6 10 8" xfId="39921"/>
    <cellStyle name="40% - Accent6 10 8 2" xfId="39922"/>
    <cellStyle name="40% - Accent6 10 8 2 2" xfId="39923"/>
    <cellStyle name="40% - Accent6 10 8 3" xfId="39924"/>
    <cellStyle name="40% - Accent6 10 9" xfId="39925"/>
    <cellStyle name="40% - Accent6 10 9 2" xfId="39926"/>
    <cellStyle name="40% - Accent6 100" xfId="39927"/>
    <cellStyle name="40% - Accent6 101" xfId="39928"/>
    <cellStyle name="40% - Accent6 102" xfId="39929"/>
    <cellStyle name="40% - Accent6 103" xfId="39930"/>
    <cellStyle name="40% - Accent6 104" xfId="39931"/>
    <cellStyle name="40% - Accent6 105" xfId="39932"/>
    <cellStyle name="40% - Accent6 106" xfId="39933"/>
    <cellStyle name="40% - Accent6 107" xfId="39934"/>
    <cellStyle name="40% - Accent6 108" xfId="39935"/>
    <cellStyle name="40% - Accent6 109" xfId="39936"/>
    <cellStyle name="40% - Accent6 11" xfId="39937"/>
    <cellStyle name="40% - Accent6 11 10" xfId="39938"/>
    <cellStyle name="40% - Accent6 11 2" xfId="39939"/>
    <cellStyle name="40% - Accent6 11 2 2" xfId="39940"/>
    <cellStyle name="40% - Accent6 11 2 2 2" xfId="39941"/>
    <cellStyle name="40% - Accent6 11 2 2 2 2" xfId="39942"/>
    <cellStyle name="40% - Accent6 11 2 2 2 2 2" xfId="39943"/>
    <cellStyle name="40% - Accent6 11 2 2 2 2 2 2" xfId="39944"/>
    <cellStyle name="40% - Accent6 11 2 2 2 2 2 2 2" xfId="39945"/>
    <cellStyle name="40% - Accent6 11 2 2 2 2 2 3" xfId="39946"/>
    <cellStyle name="40% - Accent6 11 2 2 2 2 3" xfId="39947"/>
    <cellStyle name="40% - Accent6 11 2 2 2 2 3 2" xfId="39948"/>
    <cellStyle name="40% - Accent6 11 2 2 2 2 3 2 2" xfId="39949"/>
    <cellStyle name="40% - Accent6 11 2 2 2 2 3 3" xfId="39950"/>
    <cellStyle name="40% - Accent6 11 2 2 2 2 4" xfId="39951"/>
    <cellStyle name="40% - Accent6 11 2 2 2 2 4 2" xfId="39952"/>
    <cellStyle name="40% - Accent6 11 2 2 2 2 5" xfId="39953"/>
    <cellStyle name="40% - Accent6 11 2 2 2 3" xfId="39954"/>
    <cellStyle name="40% - Accent6 11 2 2 2 3 2" xfId="39955"/>
    <cellStyle name="40% - Accent6 11 2 2 2 3 2 2" xfId="39956"/>
    <cellStyle name="40% - Accent6 11 2 2 2 3 3" xfId="39957"/>
    <cellStyle name="40% - Accent6 11 2 2 2 4" xfId="39958"/>
    <cellStyle name="40% - Accent6 11 2 2 2 4 2" xfId="39959"/>
    <cellStyle name="40% - Accent6 11 2 2 2 4 2 2" xfId="39960"/>
    <cellStyle name="40% - Accent6 11 2 2 2 4 3" xfId="39961"/>
    <cellStyle name="40% - Accent6 11 2 2 2 5" xfId="39962"/>
    <cellStyle name="40% - Accent6 11 2 2 2 5 2" xfId="39963"/>
    <cellStyle name="40% - Accent6 11 2 2 2 6" xfId="39964"/>
    <cellStyle name="40% - Accent6 11 2 2 3" xfId="39965"/>
    <cellStyle name="40% - Accent6 11 2 2 3 2" xfId="39966"/>
    <cellStyle name="40% - Accent6 11 2 2 3 2 2" xfId="39967"/>
    <cellStyle name="40% - Accent6 11 2 2 3 2 2 2" xfId="39968"/>
    <cellStyle name="40% - Accent6 11 2 2 3 2 3" xfId="39969"/>
    <cellStyle name="40% - Accent6 11 2 2 3 3" xfId="39970"/>
    <cellStyle name="40% - Accent6 11 2 2 3 3 2" xfId="39971"/>
    <cellStyle name="40% - Accent6 11 2 2 3 3 2 2" xfId="39972"/>
    <cellStyle name="40% - Accent6 11 2 2 3 3 3" xfId="39973"/>
    <cellStyle name="40% - Accent6 11 2 2 3 4" xfId="39974"/>
    <cellStyle name="40% - Accent6 11 2 2 3 4 2" xfId="39975"/>
    <cellStyle name="40% - Accent6 11 2 2 3 5" xfId="39976"/>
    <cellStyle name="40% - Accent6 11 2 2 4" xfId="39977"/>
    <cellStyle name="40% - Accent6 11 2 2 4 2" xfId="39978"/>
    <cellStyle name="40% - Accent6 11 2 2 4 2 2" xfId="39979"/>
    <cellStyle name="40% - Accent6 11 2 2 4 3" xfId="39980"/>
    <cellStyle name="40% - Accent6 11 2 2 5" xfId="39981"/>
    <cellStyle name="40% - Accent6 11 2 2 5 2" xfId="39982"/>
    <cellStyle name="40% - Accent6 11 2 2 5 2 2" xfId="39983"/>
    <cellStyle name="40% - Accent6 11 2 2 5 3" xfId="39984"/>
    <cellStyle name="40% - Accent6 11 2 2 6" xfId="39985"/>
    <cellStyle name="40% - Accent6 11 2 2 6 2" xfId="39986"/>
    <cellStyle name="40% - Accent6 11 2 2 6 2 2" xfId="39987"/>
    <cellStyle name="40% - Accent6 11 2 2 6 3" xfId="39988"/>
    <cellStyle name="40% - Accent6 11 2 2 7" xfId="39989"/>
    <cellStyle name="40% - Accent6 11 2 2 7 2" xfId="39990"/>
    <cellStyle name="40% - Accent6 11 2 2 8" xfId="39991"/>
    <cellStyle name="40% - Accent6 11 2 3" xfId="39992"/>
    <cellStyle name="40% - Accent6 11 2 3 2" xfId="39993"/>
    <cellStyle name="40% - Accent6 11 2 3 2 2" xfId="39994"/>
    <cellStyle name="40% - Accent6 11 2 3 2 2 2" xfId="39995"/>
    <cellStyle name="40% - Accent6 11 2 3 2 2 2 2" xfId="39996"/>
    <cellStyle name="40% - Accent6 11 2 3 2 2 3" xfId="39997"/>
    <cellStyle name="40% - Accent6 11 2 3 2 3" xfId="39998"/>
    <cellStyle name="40% - Accent6 11 2 3 2 3 2" xfId="39999"/>
    <cellStyle name="40% - Accent6 11 2 3 2 3 2 2" xfId="40000"/>
    <cellStyle name="40% - Accent6 11 2 3 2 3 3" xfId="40001"/>
    <cellStyle name="40% - Accent6 11 2 3 2 4" xfId="40002"/>
    <cellStyle name="40% - Accent6 11 2 3 2 4 2" xfId="40003"/>
    <cellStyle name="40% - Accent6 11 2 3 2 5" xfId="40004"/>
    <cellStyle name="40% - Accent6 11 2 3 3" xfId="40005"/>
    <cellStyle name="40% - Accent6 11 2 3 3 2" xfId="40006"/>
    <cellStyle name="40% - Accent6 11 2 3 3 2 2" xfId="40007"/>
    <cellStyle name="40% - Accent6 11 2 3 3 3" xfId="40008"/>
    <cellStyle name="40% - Accent6 11 2 3 4" xfId="40009"/>
    <cellStyle name="40% - Accent6 11 2 3 4 2" xfId="40010"/>
    <cellStyle name="40% - Accent6 11 2 3 4 2 2" xfId="40011"/>
    <cellStyle name="40% - Accent6 11 2 3 4 3" xfId="40012"/>
    <cellStyle name="40% - Accent6 11 2 3 5" xfId="40013"/>
    <cellStyle name="40% - Accent6 11 2 3 5 2" xfId="40014"/>
    <cellStyle name="40% - Accent6 11 2 3 6" xfId="40015"/>
    <cellStyle name="40% - Accent6 11 2 4" xfId="40016"/>
    <cellStyle name="40% - Accent6 11 2 4 2" xfId="40017"/>
    <cellStyle name="40% - Accent6 11 2 4 2 2" xfId="40018"/>
    <cellStyle name="40% - Accent6 11 2 4 2 2 2" xfId="40019"/>
    <cellStyle name="40% - Accent6 11 2 4 2 3" xfId="40020"/>
    <cellStyle name="40% - Accent6 11 2 4 3" xfId="40021"/>
    <cellStyle name="40% - Accent6 11 2 4 3 2" xfId="40022"/>
    <cellStyle name="40% - Accent6 11 2 4 3 2 2" xfId="40023"/>
    <cellStyle name="40% - Accent6 11 2 4 3 3" xfId="40024"/>
    <cellStyle name="40% - Accent6 11 2 4 4" xfId="40025"/>
    <cellStyle name="40% - Accent6 11 2 4 4 2" xfId="40026"/>
    <cellStyle name="40% - Accent6 11 2 4 5" xfId="40027"/>
    <cellStyle name="40% - Accent6 11 2 5" xfId="40028"/>
    <cellStyle name="40% - Accent6 11 2 5 2" xfId="40029"/>
    <cellStyle name="40% - Accent6 11 2 5 2 2" xfId="40030"/>
    <cellStyle name="40% - Accent6 11 2 5 3" xfId="40031"/>
    <cellStyle name="40% - Accent6 11 2 6" xfId="40032"/>
    <cellStyle name="40% - Accent6 11 2 6 2" xfId="40033"/>
    <cellStyle name="40% - Accent6 11 2 6 2 2" xfId="40034"/>
    <cellStyle name="40% - Accent6 11 2 6 3" xfId="40035"/>
    <cellStyle name="40% - Accent6 11 2 7" xfId="40036"/>
    <cellStyle name="40% - Accent6 11 2 7 2" xfId="40037"/>
    <cellStyle name="40% - Accent6 11 2 7 2 2" xfId="40038"/>
    <cellStyle name="40% - Accent6 11 2 7 3" xfId="40039"/>
    <cellStyle name="40% - Accent6 11 2 8" xfId="40040"/>
    <cellStyle name="40% - Accent6 11 2 8 2" xfId="40041"/>
    <cellStyle name="40% - Accent6 11 2 9" xfId="40042"/>
    <cellStyle name="40% - Accent6 11 3" xfId="40043"/>
    <cellStyle name="40% - Accent6 11 3 2" xfId="40044"/>
    <cellStyle name="40% - Accent6 11 3 2 2" xfId="40045"/>
    <cellStyle name="40% - Accent6 11 3 2 2 2" xfId="40046"/>
    <cellStyle name="40% - Accent6 11 3 2 2 2 2" xfId="40047"/>
    <cellStyle name="40% - Accent6 11 3 2 2 2 2 2" xfId="40048"/>
    <cellStyle name="40% - Accent6 11 3 2 2 2 3" xfId="40049"/>
    <cellStyle name="40% - Accent6 11 3 2 2 3" xfId="40050"/>
    <cellStyle name="40% - Accent6 11 3 2 2 3 2" xfId="40051"/>
    <cellStyle name="40% - Accent6 11 3 2 2 3 2 2" xfId="40052"/>
    <cellStyle name="40% - Accent6 11 3 2 2 3 3" xfId="40053"/>
    <cellStyle name="40% - Accent6 11 3 2 2 4" xfId="40054"/>
    <cellStyle name="40% - Accent6 11 3 2 2 4 2" xfId="40055"/>
    <cellStyle name="40% - Accent6 11 3 2 2 5" xfId="40056"/>
    <cellStyle name="40% - Accent6 11 3 2 3" xfId="40057"/>
    <cellStyle name="40% - Accent6 11 3 2 3 2" xfId="40058"/>
    <cellStyle name="40% - Accent6 11 3 2 3 2 2" xfId="40059"/>
    <cellStyle name="40% - Accent6 11 3 2 3 3" xfId="40060"/>
    <cellStyle name="40% - Accent6 11 3 2 4" xfId="40061"/>
    <cellStyle name="40% - Accent6 11 3 2 4 2" xfId="40062"/>
    <cellStyle name="40% - Accent6 11 3 2 4 2 2" xfId="40063"/>
    <cellStyle name="40% - Accent6 11 3 2 4 3" xfId="40064"/>
    <cellStyle name="40% - Accent6 11 3 2 5" xfId="40065"/>
    <cellStyle name="40% - Accent6 11 3 2 5 2" xfId="40066"/>
    <cellStyle name="40% - Accent6 11 3 2 6" xfId="40067"/>
    <cellStyle name="40% - Accent6 11 3 3" xfId="40068"/>
    <cellStyle name="40% - Accent6 11 3 3 2" xfId="40069"/>
    <cellStyle name="40% - Accent6 11 3 3 2 2" xfId="40070"/>
    <cellStyle name="40% - Accent6 11 3 3 2 2 2" xfId="40071"/>
    <cellStyle name="40% - Accent6 11 3 3 2 3" xfId="40072"/>
    <cellStyle name="40% - Accent6 11 3 3 3" xfId="40073"/>
    <cellStyle name="40% - Accent6 11 3 3 3 2" xfId="40074"/>
    <cellStyle name="40% - Accent6 11 3 3 3 2 2" xfId="40075"/>
    <cellStyle name="40% - Accent6 11 3 3 3 3" xfId="40076"/>
    <cellStyle name="40% - Accent6 11 3 3 4" xfId="40077"/>
    <cellStyle name="40% - Accent6 11 3 3 4 2" xfId="40078"/>
    <cellStyle name="40% - Accent6 11 3 3 5" xfId="40079"/>
    <cellStyle name="40% - Accent6 11 3 4" xfId="40080"/>
    <cellStyle name="40% - Accent6 11 3 4 2" xfId="40081"/>
    <cellStyle name="40% - Accent6 11 3 4 2 2" xfId="40082"/>
    <cellStyle name="40% - Accent6 11 3 4 3" xfId="40083"/>
    <cellStyle name="40% - Accent6 11 3 5" xfId="40084"/>
    <cellStyle name="40% - Accent6 11 3 5 2" xfId="40085"/>
    <cellStyle name="40% - Accent6 11 3 5 2 2" xfId="40086"/>
    <cellStyle name="40% - Accent6 11 3 5 3" xfId="40087"/>
    <cellStyle name="40% - Accent6 11 3 6" xfId="40088"/>
    <cellStyle name="40% - Accent6 11 3 6 2" xfId="40089"/>
    <cellStyle name="40% - Accent6 11 3 6 2 2" xfId="40090"/>
    <cellStyle name="40% - Accent6 11 3 6 3" xfId="40091"/>
    <cellStyle name="40% - Accent6 11 3 7" xfId="40092"/>
    <cellStyle name="40% - Accent6 11 3 7 2" xfId="40093"/>
    <cellStyle name="40% - Accent6 11 3 8" xfId="40094"/>
    <cellStyle name="40% - Accent6 11 4" xfId="40095"/>
    <cellStyle name="40% - Accent6 11 4 2" xfId="40096"/>
    <cellStyle name="40% - Accent6 11 4 2 2" xfId="40097"/>
    <cellStyle name="40% - Accent6 11 4 2 2 2" xfId="40098"/>
    <cellStyle name="40% - Accent6 11 4 2 2 2 2" xfId="40099"/>
    <cellStyle name="40% - Accent6 11 4 2 2 3" xfId="40100"/>
    <cellStyle name="40% - Accent6 11 4 2 3" xfId="40101"/>
    <cellStyle name="40% - Accent6 11 4 2 3 2" xfId="40102"/>
    <cellStyle name="40% - Accent6 11 4 2 3 2 2" xfId="40103"/>
    <cellStyle name="40% - Accent6 11 4 2 3 3" xfId="40104"/>
    <cellStyle name="40% - Accent6 11 4 2 4" xfId="40105"/>
    <cellStyle name="40% - Accent6 11 4 2 4 2" xfId="40106"/>
    <cellStyle name="40% - Accent6 11 4 2 5" xfId="40107"/>
    <cellStyle name="40% - Accent6 11 4 3" xfId="40108"/>
    <cellStyle name="40% - Accent6 11 4 3 2" xfId="40109"/>
    <cellStyle name="40% - Accent6 11 4 3 2 2" xfId="40110"/>
    <cellStyle name="40% - Accent6 11 4 3 3" xfId="40111"/>
    <cellStyle name="40% - Accent6 11 4 4" xfId="40112"/>
    <cellStyle name="40% - Accent6 11 4 4 2" xfId="40113"/>
    <cellStyle name="40% - Accent6 11 4 4 2 2" xfId="40114"/>
    <cellStyle name="40% - Accent6 11 4 4 3" xfId="40115"/>
    <cellStyle name="40% - Accent6 11 4 5" xfId="40116"/>
    <cellStyle name="40% - Accent6 11 4 5 2" xfId="40117"/>
    <cellStyle name="40% - Accent6 11 4 6" xfId="40118"/>
    <cellStyle name="40% - Accent6 11 5" xfId="40119"/>
    <cellStyle name="40% - Accent6 11 5 2" xfId="40120"/>
    <cellStyle name="40% - Accent6 11 5 2 2" xfId="40121"/>
    <cellStyle name="40% - Accent6 11 5 2 2 2" xfId="40122"/>
    <cellStyle name="40% - Accent6 11 5 2 3" xfId="40123"/>
    <cellStyle name="40% - Accent6 11 5 3" xfId="40124"/>
    <cellStyle name="40% - Accent6 11 5 3 2" xfId="40125"/>
    <cellStyle name="40% - Accent6 11 5 3 2 2" xfId="40126"/>
    <cellStyle name="40% - Accent6 11 5 3 3" xfId="40127"/>
    <cellStyle name="40% - Accent6 11 5 4" xfId="40128"/>
    <cellStyle name="40% - Accent6 11 5 4 2" xfId="40129"/>
    <cellStyle name="40% - Accent6 11 5 5" xfId="40130"/>
    <cellStyle name="40% - Accent6 11 6" xfId="40131"/>
    <cellStyle name="40% - Accent6 11 6 2" xfId="40132"/>
    <cellStyle name="40% - Accent6 11 6 2 2" xfId="40133"/>
    <cellStyle name="40% - Accent6 11 6 3" xfId="40134"/>
    <cellStyle name="40% - Accent6 11 7" xfId="40135"/>
    <cellStyle name="40% - Accent6 11 7 2" xfId="40136"/>
    <cellStyle name="40% - Accent6 11 7 2 2" xfId="40137"/>
    <cellStyle name="40% - Accent6 11 7 3" xfId="40138"/>
    <cellStyle name="40% - Accent6 11 8" xfId="40139"/>
    <cellStyle name="40% - Accent6 11 8 2" xfId="40140"/>
    <cellStyle name="40% - Accent6 11 8 2 2" xfId="40141"/>
    <cellStyle name="40% - Accent6 11 8 3" xfId="40142"/>
    <cellStyle name="40% - Accent6 11 9" xfId="40143"/>
    <cellStyle name="40% - Accent6 11 9 2" xfId="40144"/>
    <cellStyle name="40% - Accent6 110" xfId="40145"/>
    <cellStyle name="40% - Accent6 111" xfId="40146"/>
    <cellStyle name="40% - Accent6 112" xfId="40147"/>
    <cellStyle name="40% - Accent6 113" xfId="40148"/>
    <cellStyle name="40% - Accent6 114" xfId="40149"/>
    <cellStyle name="40% - Accent6 115" xfId="40150"/>
    <cellStyle name="40% - Accent6 116" xfId="40151"/>
    <cellStyle name="40% - Accent6 117" xfId="40152"/>
    <cellStyle name="40% - Accent6 118" xfId="40153"/>
    <cellStyle name="40% - Accent6 119" xfId="40154"/>
    <cellStyle name="40% - Accent6 12" xfId="40155"/>
    <cellStyle name="40% - Accent6 12 10" xfId="40156"/>
    <cellStyle name="40% - Accent6 12 2" xfId="40157"/>
    <cellStyle name="40% - Accent6 12 2 2" xfId="40158"/>
    <cellStyle name="40% - Accent6 12 2 2 2" xfId="40159"/>
    <cellStyle name="40% - Accent6 12 2 2 2 2" xfId="40160"/>
    <cellStyle name="40% - Accent6 12 2 2 2 2 2" xfId="40161"/>
    <cellStyle name="40% - Accent6 12 2 2 2 2 2 2" xfId="40162"/>
    <cellStyle name="40% - Accent6 12 2 2 2 2 2 2 2" xfId="40163"/>
    <cellStyle name="40% - Accent6 12 2 2 2 2 2 3" xfId="40164"/>
    <cellStyle name="40% - Accent6 12 2 2 2 2 3" xfId="40165"/>
    <cellStyle name="40% - Accent6 12 2 2 2 2 3 2" xfId="40166"/>
    <cellStyle name="40% - Accent6 12 2 2 2 2 3 2 2" xfId="40167"/>
    <cellStyle name="40% - Accent6 12 2 2 2 2 3 3" xfId="40168"/>
    <cellStyle name="40% - Accent6 12 2 2 2 2 4" xfId="40169"/>
    <cellStyle name="40% - Accent6 12 2 2 2 2 4 2" xfId="40170"/>
    <cellStyle name="40% - Accent6 12 2 2 2 2 5" xfId="40171"/>
    <cellStyle name="40% - Accent6 12 2 2 2 3" xfId="40172"/>
    <cellStyle name="40% - Accent6 12 2 2 2 3 2" xfId="40173"/>
    <cellStyle name="40% - Accent6 12 2 2 2 3 2 2" xfId="40174"/>
    <cellStyle name="40% - Accent6 12 2 2 2 3 3" xfId="40175"/>
    <cellStyle name="40% - Accent6 12 2 2 2 4" xfId="40176"/>
    <cellStyle name="40% - Accent6 12 2 2 2 4 2" xfId="40177"/>
    <cellStyle name="40% - Accent6 12 2 2 2 4 2 2" xfId="40178"/>
    <cellStyle name="40% - Accent6 12 2 2 2 4 3" xfId="40179"/>
    <cellStyle name="40% - Accent6 12 2 2 2 5" xfId="40180"/>
    <cellStyle name="40% - Accent6 12 2 2 2 5 2" xfId="40181"/>
    <cellStyle name="40% - Accent6 12 2 2 2 6" xfId="40182"/>
    <cellStyle name="40% - Accent6 12 2 2 3" xfId="40183"/>
    <cellStyle name="40% - Accent6 12 2 2 3 2" xfId="40184"/>
    <cellStyle name="40% - Accent6 12 2 2 3 2 2" xfId="40185"/>
    <cellStyle name="40% - Accent6 12 2 2 3 2 2 2" xfId="40186"/>
    <cellStyle name="40% - Accent6 12 2 2 3 2 3" xfId="40187"/>
    <cellStyle name="40% - Accent6 12 2 2 3 3" xfId="40188"/>
    <cellStyle name="40% - Accent6 12 2 2 3 3 2" xfId="40189"/>
    <cellStyle name="40% - Accent6 12 2 2 3 3 2 2" xfId="40190"/>
    <cellStyle name="40% - Accent6 12 2 2 3 3 3" xfId="40191"/>
    <cellStyle name="40% - Accent6 12 2 2 3 4" xfId="40192"/>
    <cellStyle name="40% - Accent6 12 2 2 3 4 2" xfId="40193"/>
    <cellStyle name="40% - Accent6 12 2 2 3 5" xfId="40194"/>
    <cellStyle name="40% - Accent6 12 2 2 4" xfId="40195"/>
    <cellStyle name="40% - Accent6 12 2 2 4 2" xfId="40196"/>
    <cellStyle name="40% - Accent6 12 2 2 4 2 2" xfId="40197"/>
    <cellStyle name="40% - Accent6 12 2 2 4 3" xfId="40198"/>
    <cellStyle name="40% - Accent6 12 2 2 5" xfId="40199"/>
    <cellStyle name="40% - Accent6 12 2 2 5 2" xfId="40200"/>
    <cellStyle name="40% - Accent6 12 2 2 5 2 2" xfId="40201"/>
    <cellStyle name="40% - Accent6 12 2 2 5 3" xfId="40202"/>
    <cellStyle name="40% - Accent6 12 2 2 6" xfId="40203"/>
    <cellStyle name="40% - Accent6 12 2 2 6 2" xfId="40204"/>
    <cellStyle name="40% - Accent6 12 2 2 6 2 2" xfId="40205"/>
    <cellStyle name="40% - Accent6 12 2 2 6 3" xfId="40206"/>
    <cellStyle name="40% - Accent6 12 2 2 7" xfId="40207"/>
    <cellStyle name="40% - Accent6 12 2 2 7 2" xfId="40208"/>
    <cellStyle name="40% - Accent6 12 2 2 8" xfId="40209"/>
    <cellStyle name="40% - Accent6 12 2 3" xfId="40210"/>
    <cellStyle name="40% - Accent6 12 2 3 2" xfId="40211"/>
    <cellStyle name="40% - Accent6 12 2 3 2 2" xfId="40212"/>
    <cellStyle name="40% - Accent6 12 2 3 2 2 2" xfId="40213"/>
    <cellStyle name="40% - Accent6 12 2 3 2 2 2 2" xfId="40214"/>
    <cellStyle name="40% - Accent6 12 2 3 2 2 3" xfId="40215"/>
    <cellStyle name="40% - Accent6 12 2 3 2 3" xfId="40216"/>
    <cellStyle name="40% - Accent6 12 2 3 2 3 2" xfId="40217"/>
    <cellStyle name="40% - Accent6 12 2 3 2 3 2 2" xfId="40218"/>
    <cellStyle name="40% - Accent6 12 2 3 2 3 3" xfId="40219"/>
    <cellStyle name="40% - Accent6 12 2 3 2 4" xfId="40220"/>
    <cellStyle name="40% - Accent6 12 2 3 2 4 2" xfId="40221"/>
    <cellStyle name="40% - Accent6 12 2 3 2 5" xfId="40222"/>
    <cellStyle name="40% - Accent6 12 2 3 3" xfId="40223"/>
    <cellStyle name="40% - Accent6 12 2 3 3 2" xfId="40224"/>
    <cellStyle name="40% - Accent6 12 2 3 3 2 2" xfId="40225"/>
    <cellStyle name="40% - Accent6 12 2 3 3 3" xfId="40226"/>
    <cellStyle name="40% - Accent6 12 2 3 4" xfId="40227"/>
    <cellStyle name="40% - Accent6 12 2 3 4 2" xfId="40228"/>
    <cellStyle name="40% - Accent6 12 2 3 4 2 2" xfId="40229"/>
    <cellStyle name="40% - Accent6 12 2 3 4 3" xfId="40230"/>
    <cellStyle name="40% - Accent6 12 2 3 5" xfId="40231"/>
    <cellStyle name="40% - Accent6 12 2 3 5 2" xfId="40232"/>
    <cellStyle name="40% - Accent6 12 2 3 6" xfId="40233"/>
    <cellStyle name="40% - Accent6 12 2 4" xfId="40234"/>
    <cellStyle name="40% - Accent6 12 2 4 2" xfId="40235"/>
    <cellStyle name="40% - Accent6 12 2 4 2 2" xfId="40236"/>
    <cellStyle name="40% - Accent6 12 2 4 2 2 2" xfId="40237"/>
    <cellStyle name="40% - Accent6 12 2 4 2 3" xfId="40238"/>
    <cellStyle name="40% - Accent6 12 2 4 3" xfId="40239"/>
    <cellStyle name="40% - Accent6 12 2 4 3 2" xfId="40240"/>
    <cellStyle name="40% - Accent6 12 2 4 3 2 2" xfId="40241"/>
    <cellStyle name="40% - Accent6 12 2 4 3 3" xfId="40242"/>
    <cellStyle name="40% - Accent6 12 2 4 4" xfId="40243"/>
    <cellStyle name="40% - Accent6 12 2 4 4 2" xfId="40244"/>
    <cellStyle name="40% - Accent6 12 2 4 5" xfId="40245"/>
    <cellStyle name="40% - Accent6 12 2 5" xfId="40246"/>
    <cellStyle name="40% - Accent6 12 2 5 2" xfId="40247"/>
    <cellStyle name="40% - Accent6 12 2 5 2 2" xfId="40248"/>
    <cellStyle name="40% - Accent6 12 2 5 3" xfId="40249"/>
    <cellStyle name="40% - Accent6 12 2 6" xfId="40250"/>
    <cellStyle name="40% - Accent6 12 2 6 2" xfId="40251"/>
    <cellStyle name="40% - Accent6 12 2 6 2 2" xfId="40252"/>
    <cellStyle name="40% - Accent6 12 2 6 3" xfId="40253"/>
    <cellStyle name="40% - Accent6 12 2 7" xfId="40254"/>
    <cellStyle name="40% - Accent6 12 2 7 2" xfId="40255"/>
    <cellStyle name="40% - Accent6 12 2 7 2 2" xfId="40256"/>
    <cellStyle name="40% - Accent6 12 2 7 3" xfId="40257"/>
    <cellStyle name="40% - Accent6 12 2 8" xfId="40258"/>
    <cellStyle name="40% - Accent6 12 2 8 2" xfId="40259"/>
    <cellStyle name="40% - Accent6 12 2 9" xfId="40260"/>
    <cellStyle name="40% - Accent6 12 3" xfId="40261"/>
    <cellStyle name="40% - Accent6 12 3 2" xfId="40262"/>
    <cellStyle name="40% - Accent6 12 3 2 2" xfId="40263"/>
    <cellStyle name="40% - Accent6 12 3 2 2 2" xfId="40264"/>
    <cellStyle name="40% - Accent6 12 3 2 2 2 2" xfId="40265"/>
    <cellStyle name="40% - Accent6 12 3 2 2 2 2 2" xfId="40266"/>
    <cellStyle name="40% - Accent6 12 3 2 2 2 3" xfId="40267"/>
    <cellStyle name="40% - Accent6 12 3 2 2 3" xfId="40268"/>
    <cellStyle name="40% - Accent6 12 3 2 2 3 2" xfId="40269"/>
    <cellStyle name="40% - Accent6 12 3 2 2 3 2 2" xfId="40270"/>
    <cellStyle name="40% - Accent6 12 3 2 2 3 3" xfId="40271"/>
    <cellStyle name="40% - Accent6 12 3 2 2 4" xfId="40272"/>
    <cellStyle name="40% - Accent6 12 3 2 2 4 2" xfId="40273"/>
    <cellStyle name="40% - Accent6 12 3 2 2 5" xfId="40274"/>
    <cellStyle name="40% - Accent6 12 3 2 3" xfId="40275"/>
    <cellStyle name="40% - Accent6 12 3 2 3 2" xfId="40276"/>
    <cellStyle name="40% - Accent6 12 3 2 3 2 2" xfId="40277"/>
    <cellStyle name="40% - Accent6 12 3 2 3 3" xfId="40278"/>
    <cellStyle name="40% - Accent6 12 3 2 4" xfId="40279"/>
    <cellStyle name="40% - Accent6 12 3 2 4 2" xfId="40280"/>
    <cellStyle name="40% - Accent6 12 3 2 4 2 2" xfId="40281"/>
    <cellStyle name="40% - Accent6 12 3 2 4 3" xfId="40282"/>
    <cellStyle name="40% - Accent6 12 3 2 5" xfId="40283"/>
    <cellStyle name="40% - Accent6 12 3 2 5 2" xfId="40284"/>
    <cellStyle name="40% - Accent6 12 3 2 6" xfId="40285"/>
    <cellStyle name="40% - Accent6 12 3 3" xfId="40286"/>
    <cellStyle name="40% - Accent6 12 3 3 2" xfId="40287"/>
    <cellStyle name="40% - Accent6 12 3 3 2 2" xfId="40288"/>
    <cellStyle name="40% - Accent6 12 3 3 2 2 2" xfId="40289"/>
    <cellStyle name="40% - Accent6 12 3 3 2 3" xfId="40290"/>
    <cellStyle name="40% - Accent6 12 3 3 3" xfId="40291"/>
    <cellStyle name="40% - Accent6 12 3 3 3 2" xfId="40292"/>
    <cellStyle name="40% - Accent6 12 3 3 3 2 2" xfId="40293"/>
    <cellStyle name="40% - Accent6 12 3 3 3 3" xfId="40294"/>
    <cellStyle name="40% - Accent6 12 3 3 4" xfId="40295"/>
    <cellStyle name="40% - Accent6 12 3 3 4 2" xfId="40296"/>
    <cellStyle name="40% - Accent6 12 3 3 5" xfId="40297"/>
    <cellStyle name="40% - Accent6 12 3 4" xfId="40298"/>
    <cellStyle name="40% - Accent6 12 3 4 2" xfId="40299"/>
    <cellStyle name="40% - Accent6 12 3 4 2 2" xfId="40300"/>
    <cellStyle name="40% - Accent6 12 3 4 3" xfId="40301"/>
    <cellStyle name="40% - Accent6 12 3 5" xfId="40302"/>
    <cellStyle name="40% - Accent6 12 3 5 2" xfId="40303"/>
    <cellStyle name="40% - Accent6 12 3 5 2 2" xfId="40304"/>
    <cellStyle name="40% - Accent6 12 3 5 3" xfId="40305"/>
    <cellStyle name="40% - Accent6 12 3 6" xfId="40306"/>
    <cellStyle name="40% - Accent6 12 3 6 2" xfId="40307"/>
    <cellStyle name="40% - Accent6 12 3 6 2 2" xfId="40308"/>
    <cellStyle name="40% - Accent6 12 3 6 3" xfId="40309"/>
    <cellStyle name="40% - Accent6 12 3 7" xfId="40310"/>
    <cellStyle name="40% - Accent6 12 3 7 2" xfId="40311"/>
    <cellStyle name="40% - Accent6 12 3 8" xfId="40312"/>
    <cellStyle name="40% - Accent6 12 4" xfId="40313"/>
    <cellStyle name="40% - Accent6 12 4 2" xfId="40314"/>
    <cellStyle name="40% - Accent6 12 4 2 2" xfId="40315"/>
    <cellStyle name="40% - Accent6 12 4 2 2 2" xfId="40316"/>
    <cellStyle name="40% - Accent6 12 4 2 2 2 2" xfId="40317"/>
    <cellStyle name="40% - Accent6 12 4 2 2 3" xfId="40318"/>
    <cellStyle name="40% - Accent6 12 4 2 3" xfId="40319"/>
    <cellStyle name="40% - Accent6 12 4 2 3 2" xfId="40320"/>
    <cellStyle name="40% - Accent6 12 4 2 3 2 2" xfId="40321"/>
    <cellStyle name="40% - Accent6 12 4 2 3 3" xfId="40322"/>
    <cellStyle name="40% - Accent6 12 4 2 4" xfId="40323"/>
    <cellStyle name="40% - Accent6 12 4 2 4 2" xfId="40324"/>
    <cellStyle name="40% - Accent6 12 4 2 5" xfId="40325"/>
    <cellStyle name="40% - Accent6 12 4 3" xfId="40326"/>
    <cellStyle name="40% - Accent6 12 4 3 2" xfId="40327"/>
    <cellStyle name="40% - Accent6 12 4 3 2 2" xfId="40328"/>
    <cellStyle name="40% - Accent6 12 4 3 3" xfId="40329"/>
    <cellStyle name="40% - Accent6 12 4 4" xfId="40330"/>
    <cellStyle name="40% - Accent6 12 4 4 2" xfId="40331"/>
    <cellStyle name="40% - Accent6 12 4 4 2 2" xfId="40332"/>
    <cellStyle name="40% - Accent6 12 4 4 3" xfId="40333"/>
    <cellStyle name="40% - Accent6 12 4 5" xfId="40334"/>
    <cellStyle name="40% - Accent6 12 4 5 2" xfId="40335"/>
    <cellStyle name="40% - Accent6 12 4 6" xfId="40336"/>
    <cellStyle name="40% - Accent6 12 5" xfId="40337"/>
    <cellStyle name="40% - Accent6 12 5 2" xfId="40338"/>
    <cellStyle name="40% - Accent6 12 5 2 2" xfId="40339"/>
    <cellStyle name="40% - Accent6 12 5 2 2 2" xfId="40340"/>
    <cellStyle name="40% - Accent6 12 5 2 3" xfId="40341"/>
    <cellStyle name="40% - Accent6 12 5 3" xfId="40342"/>
    <cellStyle name="40% - Accent6 12 5 3 2" xfId="40343"/>
    <cellStyle name="40% - Accent6 12 5 3 2 2" xfId="40344"/>
    <cellStyle name="40% - Accent6 12 5 3 3" xfId="40345"/>
    <cellStyle name="40% - Accent6 12 5 4" xfId="40346"/>
    <cellStyle name="40% - Accent6 12 5 4 2" xfId="40347"/>
    <cellStyle name="40% - Accent6 12 5 5" xfId="40348"/>
    <cellStyle name="40% - Accent6 12 6" xfId="40349"/>
    <cellStyle name="40% - Accent6 12 6 2" xfId="40350"/>
    <cellStyle name="40% - Accent6 12 6 2 2" xfId="40351"/>
    <cellStyle name="40% - Accent6 12 6 3" xfId="40352"/>
    <cellStyle name="40% - Accent6 12 7" xfId="40353"/>
    <cellStyle name="40% - Accent6 12 7 2" xfId="40354"/>
    <cellStyle name="40% - Accent6 12 7 2 2" xfId="40355"/>
    <cellStyle name="40% - Accent6 12 7 3" xfId="40356"/>
    <cellStyle name="40% - Accent6 12 8" xfId="40357"/>
    <cellStyle name="40% - Accent6 12 8 2" xfId="40358"/>
    <cellStyle name="40% - Accent6 12 8 2 2" xfId="40359"/>
    <cellStyle name="40% - Accent6 12 8 3" xfId="40360"/>
    <cellStyle name="40% - Accent6 12 9" xfId="40361"/>
    <cellStyle name="40% - Accent6 12 9 2" xfId="40362"/>
    <cellStyle name="40% - Accent6 120" xfId="40363"/>
    <cellStyle name="40% - Accent6 121" xfId="40364"/>
    <cellStyle name="40% - Accent6 122" xfId="40365"/>
    <cellStyle name="40% - Accent6 123" xfId="40366"/>
    <cellStyle name="40% - Accent6 124" xfId="40367"/>
    <cellStyle name="40% - Accent6 125" xfId="40368"/>
    <cellStyle name="40% - Accent6 126" xfId="40369"/>
    <cellStyle name="40% - Accent6 127" xfId="40370"/>
    <cellStyle name="40% - Accent6 128" xfId="40371"/>
    <cellStyle name="40% - Accent6 129" xfId="40372"/>
    <cellStyle name="40% - Accent6 13" xfId="40373"/>
    <cellStyle name="40% - Accent6 13 10" xfId="40374"/>
    <cellStyle name="40% - Accent6 13 2" xfId="40375"/>
    <cellStyle name="40% - Accent6 13 2 2" xfId="40376"/>
    <cellStyle name="40% - Accent6 13 2 2 2" xfId="40377"/>
    <cellStyle name="40% - Accent6 13 2 2 2 2" xfId="40378"/>
    <cellStyle name="40% - Accent6 13 2 2 2 2 2" xfId="40379"/>
    <cellStyle name="40% - Accent6 13 2 2 2 2 2 2" xfId="40380"/>
    <cellStyle name="40% - Accent6 13 2 2 2 2 2 2 2" xfId="40381"/>
    <cellStyle name="40% - Accent6 13 2 2 2 2 2 3" xfId="40382"/>
    <cellStyle name="40% - Accent6 13 2 2 2 2 3" xfId="40383"/>
    <cellStyle name="40% - Accent6 13 2 2 2 2 3 2" xfId="40384"/>
    <cellStyle name="40% - Accent6 13 2 2 2 2 3 2 2" xfId="40385"/>
    <cellStyle name="40% - Accent6 13 2 2 2 2 3 3" xfId="40386"/>
    <cellStyle name="40% - Accent6 13 2 2 2 2 4" xfId="40387"/>
    <cellStyle name="40% - Accent6 13 2 2 2 2 4 2" xfId="40388"/>
    <cellStyle name="40% - Accent6 13 2 2 2 2 5" xfId="40389"/>
    <cellStyle name="40% - Accent6 13 2 2 2 3" xfId="40390"/>
    <cellStyle name="40% - Accent6 13 2 2 2 3 2" xfId="40391"/>
    <cellStyle name="40% - Accent6 13 2 2 2 3 2 2" xfId="40392"/>
    <cellStyle name="40% - Accent6 13 2 2 2 3 3" xfId="40393"/>
    <cellStyle name="40% - Accent6 13 2 2 2 4" xfId="40394"/>
    <cellStyle name="40% - Accent6 13 2 2 2 4 2" xfId="40395"/>
    <cellStyle name="40% - Accent6 13 2 2 2 4 2 2" xfId="40396"/>
    <cellStyle name="40% - Accent6 13 2 2 2 4 3" xfId="40397"/>
    <cellStyle name="40% - Accent6 13 2 2 2 5" xfId="40398"/>
    <cellStyle name="40% - Accent6 13 2 2 2 5 2" xfId="40399"/>
    <cellStyle name="40% - Accent6 13 2 2 2 6" xfId="40400"/>
    <cellStyle name="40% - Accent6 13 2 2 3" xfId="40401"/>
    <cellStyle name="40% - Accent6 13 2 2 3 2" xfId="40402"/>
    <cellStyle name="40% - Accent6 13 2 2 3 2 2" xfId="40403"/>
    <cellStyle name="40% - Accent6 13 2 2 3 2 2 2" xfId="40404"/>
    <cellStyle name="40% - Accent6 13 2 2 3 2 3" xfId="40405"/>
    <cellStyle name="40% - Accent6 13 2 2 3 3" xfId="40406"/>
    <cellStyle name="40% - Accent6 13 2 2 3 3 2" xfId="40407"/>
    <cellStyle name="40% - Accent6 13 2 2 3 3 2 2" xfId="40408"/>
    <cellStyle name="40% - Accent6 13 2 2 3 3 3" xfId="40409"/>
    <cellStyle name="40% - Accent6 13 2 2 3 4" xfId="40410"/>
    <cellStyle name="40% - Accent6 13 2 2 3 4 2" xfId="40411"/>
    <cellStyle name="40% - Accent6 13 2 2 3 5" xfId="40412"/>
    <cellStyle name="40% - Accent6 13 2 2 4" xfId="40413"/>
    <cellStyle name="40% - Accent6 13 2 2 4 2" xfId="40414"/>
    <cellStyle name="40% - Accent6 13 2 2 4 2 2" xfId="40415"/>
    <cellStyle name="40% - Accent6 13 2 2 4 3" xfId="40416"/>
    <cellStyle name="40% - Accent6 13 2 2 5" xfId="40417"/>
    <cellStyle name="40% - Accent6 13 2 2 5 2" xfId="40418"/>
    <cellStyle name="40% - Accent6 13 2 2 5 2 2" xfId="40419"/>
    <cellStyle name="40% - Accent6 13 2 2 5 3" xfId="40420"/>
    <cellStyle name="40% - Accent6 13 2 2 6" xfId="40421"/>
    <cellStyle name="40% - Accent6 13 2 2 6 2" xfId="40422"/>
    <cellStyle name="40% - Accent6 13 2 2 6 2 2" xfId="40423"/>
    <cellStyle name="40% - Accent6 13 2 2 6 3" xfId="40424"/>
    <cellStyle name="40% - Accent6 13 2 2 7" xfId="40425"/>
    <cellStyle name="40% - Accent6 13 2 2 7 2" xfId="40426"/>
    <cellStyle name="40% - Accent6 13 2 2 8" xfId="40427"/>
    <cellStyle name="40% - Accent6 13 2 3" xfId="40428"/>
    <cellStyle name="40% - Accent6 13 2 3 2" xfId="40429"/>
    <cellStyle name="40% - Accent6 13 2 3 2 2" xfId="40430"/>
    <cellStyle name="40% - Accent6 13 2 3 2 2 2" xfId="40431"/>
    <cellStyle name="40% - Accent6 13 2 3 2 2 2 2" xfId="40432"/>
    <cellStyle name="40% - Accent6 13 2 3 2 2 3" xfId="40433"/>
    <cellStyle name="40% - Accent6 13 2 3 2 3" xfId="40434"/>
    <cellStyle name="40% - Accent6 13 2 3 2 3 2" xfId="40435"/>
    <cellStyle name="40% - Accent6 13 2 3 2 3 2 2" xfId="40436"/>
    <cellStyle name="40% - Accent6 13 2 3 2 3 3" xfId="40437"/>
    <cellStyle name="40% - Accent6 13 2 3 2 4" xfId="40438"/>
    <cellStyle name="40% - Accent6 13 2 3 2 4 2" xfId="40439"/>
    <cellStyle name="40% - Accent6 13 2 3 2 5" xfId="40440"/>
    <cellStyle name="40% - Accent6 13 2 3 3" xfId="40441"/>
    <cellStyle name="40% - Accent6 13 2 3 3 2" xfId="40442"/>
    <cellStyle name="40% - Accent6 13 2 3 3 2 2" xfId="40443"/>
    <cellStyle name="40% - Accent6 13 2 3 3 3" xfId="40444"/>
    <cellStyle name="40% - Accent6 13 2 3 4" xfId="40445"/>
    <cellStyle name="40% - Accent6 13 2 3 4 2" xfId="40446"/>
    <cellStyle name="40% - Accent6 13 2 3 4 2 2" xfId="40447"/>
    <cellStyle name="40% - Accent6 13 2 3 4 3" xfId="40448"/>
    <cellStyle name="40% - Accent6 13 2 3 5" xfId="40449"/>
    <cellStyle name="40% - Accent6 13 2 3 5 2" xfId="40450"/>
    <cellStyle name="40% - Accent6 13 2 3 6" xfId="40451"/>
    <cellStyle name="40% - Accent6 13 2 4" xfId="40452"/>
    <cellStyle name="40% - Accent6 13 2 4 2" xfId="40453"/>
    <cellStyle name="40% - Accent6 13 2 4 2 2" xfId="40454"/>
    <cellStyle name="40% - Accent6 13 2 4 2 2 2" xfId="40455"/>
    <cellStyle name="40% - Accent6 13 2 4 2 3" xfId="40456"/>
    <cellStyle name="40% - Accent6 13 2 4 3" xfId="40457"/>
    <cellStyle name="40% - Accent6 13 2 4 3 2" xfId="40458"/>
    <cellStyle name="40% - Accent6 13 2 4 3 2 2" xfId="40459"/>
    <cellStyle name="40% - Accent6 13 2 4 3 3" xfId="40460"/>
    <cellStyle name="40% - Accent6 13 2 4 4" xfId="40461"/>
    <cellStyle name="40% - Accent6 13 2 4 4 2" xfId="40462"/>
    <cellStyle name="40% - Accent6 13 2 4 5" xfId="40463"/>
    <cellStyle name="40% - Accent6 13 2 5" xfId="40464"/>
    <cellStyle name="40% - Accent6 13 2 5 2" xfId="40465"/>
    <cellStyle name="40% - Accent6 13 2 5 2 2" xfId="40466"/>
    <cellStyle name="40% - Accent6 13 2 5 3" xfId="40467"/>
    <cellStyle name="40% - Accent6 13 2 6" xfId="40468"/>
    <cellStyle name="40% - Accent6 13 2 6 2" xfId="40469"/>
    <cellStyle name="40% - Accent6 13 2 6 2 2" xfId="40470"/>
    <cellStyle name="40% - Accent6 13 2 6 3" xfId="40471"/>
    <cellStyle name="40% - Accent6 13 2 7" xfId="40472"/>
    <cellStyle name="40% - Accent6 13 2 7 2" xfId="40473"/>
    <cellStyle name="40% - Accent6 13 2 7 2 2" xfId="40474"/>
    <cellStyle name="40% - Accent6 13 2 7 3" xfId="40475"/>
    <cellStyle name="40% - Accent6 13 2 8" xfId="40476"/>
    <cellStyle name="40% - Accent6 13 2 8 2" xfId="40477"/>
    <cellStyle name="40% - Accent6 13 2 9" xfId="40478"/>
    <cellStyle name="40% - Accent6 13 3" xfId="40479"/>
    <cellStyle name="40% - Accent6 13 3 2" xfId="40480"/>
    <cellStyle name="40% - Accent6 13 3 2 2" xfId="40481"/>
    <cellStyle name="40% - Accent6 13 3 2 2 2" xfId="40482"/>
    <cellStyle name="40% - Accent6 13 3 2 2 2 2" xfId="40483"/>
    <cellStyle name="40% - Accent6 13 3 2 2 2 2 2" xfId="40484"/>
    <cellStyle name="40% - Accent6 13 3 2 2 2 3" xfId="40485"/>
    <cellStyle name="40% - Accent6 13 3 2 2 3" xfId="40486"/>
    <cellStyle name="40% - Accent6 13 3 2 2 3 2" xfId="40487"/>
    <cellStyle name="40% - Accent6 13 3 2 2 3 2 2" xfId="40488"/>
    <cellStyle name="40% - Accent6 13 3 2 2 3 3" xfId="40489"/>
    <cellStyle name="40% - Accent6 13 3 2 2 4" xfId="40490"/>
    <cellStyle name="40% - Accent6 13 3 2 2 4 2" xfId="40491"/>
    <cellStyle name="40% - Accent6 13 3 2 2 5" xfId="40492"/>
    <cellStyle name="40% - Accent6 13 3 2 3" xfId="40493"/>
    <cellStyle name="40% - Accent6 13 3 2 3 2" xfId="40494"/>
    <cellStyle name="40% - Accent6 13 3 2 3 2 2" xfId="40495"/>
    <cellStyle name="40% - Accent6 13 3 2 3 3" xfId="40496"/>
    <cellStyle name="40% - Accent6 13 3 2 4" xfId="40497"/>
    <cellStyle name="40% - Accent6 13 3 2 4 2" xfId="40498"/>
    <cellStyle name="40% - Accent6 13 3 2 4 2 2" xfId="40499"/>
    <cellStyle name="40% - Accent6 13 3 2 4 3" xfId="40500"/>
    <cellStyle name="40% - Accent6 13 3 2 5" xfId="40501"/>
    <cellStyle name="40% - Accent6 13 3 2 5 2" xfId="40502"/>
    <cellStyle name="40% - Accent6 13 3 2 6" xfId="40503"/>
    <cellStyle name="40% - Accent6 13 3 3" xfId="40504"/>
    <cellStyle name="40% - Accent6 13 3 3 2" xfId="40505"/>
    <cellStyle name="40% - Accent6 13 3 3 2 2" xfId="40506"/>
    <cellStyle name="40% - Accent6 13 3 3 2 2 2" xfId="40507"/>
    <cellStyle name="40% - Accent6 13 3 3 2 3" xfId="40508"/>
    <cellStyle name="40% - Accent6 13 3 3 3" xfId="40509"/>
    <cellStyle name="40% - Accent6 13 3 3 3 2" xfId="40510"/>
    <cellStyle name="40% - Accent6 13 3 3 3 2 2" xfId="40511"/>
    <cellStyle name="40% - Accent6 13 3 3 3 3" xfId="40512"/>
    <cellStyle name="40% - Accent6 13 3 3 4" xfId="40513"/>
    <cellStyle name="40% - Accent6 13 3 3 4 2" xfId="40514"/>
    <cellStyle name="40% - Accent6 13 3 3 5" xfId="40515"/>
    <cellStyle name="40% - Accent6 13 3 4" xfId="40516"/>
    <cellStyle name="40% - Accent6 13 3 4 2" xfId="40517"/>
    <cellStyle name="40% - Accent6 13 3 4 2 2" xfId="40518"/>
    <cellStyle name="40% - Accent6 13 3 4 3" xfId="40519"/>
    <cellStyle name="40% - Accent6 13 3 5" xfId="40520"/>
    <cellStyle name="40% - Accent6 13 3 5 2" xfId="40521"/>
    <cellStyle name="40% - Accent6 13 3 5 2 2" xfId="40522"/>
    <cellStyle name="40% - Accent6 13 3 5 3" xfId="40523"/>
    <cellStyle name="40% - Accent6 13 3 6" xfId="40524"/>
    <cellStyle name="40% - Accent6 13 3 6 2" xfId="40525"/>
    <cellStyle name="40% - Accent6 13 3 6 2 2" xfId="40526"/>
    <cellStyle name="40% - Accent6 13 3 6 3" xfId="40527"/>
    <cellStyle name="40% - Accent6 13 3 7" xfId="40528"/>
    <cellStyle name="40% - Accent6 13 3 7 2" xfId="40529"/>
    <cellStyle name="40% - Accent6 13 3 8" xfId="40530"/>
    <cellStyle name="40% - Accent6 13 4" xfId="40531"/>
    <cellStyle name="40% - Accent6 13 4 2" xfId="40532"/>
    <cellStyle name="40% - Accent6 13 4 2 2" xfId="40533"/>
    <cellStyle name="40% - Accent6 13 4 2 2 2" xfId="40534"/>
    <cellStyle name="40% - Accent6 13 4 2 2 2 2" xfId="40535"/>
    <cellStyle name="40% - Accent6 13 4 2 2 3" xfId="40536"/>
    <cellStyle name="40% - Accent6 13 4 2 3" xfId="40537"/>
    <cellStyle name="40% - Accent6 13 4 2 3 2" xfId="40538"/>
    <cellStyle name="40% - Accent6 13 4 2 3 2 2" xfId="40539"/>
    <cellStyle name="40% - Accent6 13 4 2 3 3" xfId="40540"/>
    <cellStyle name="40% - Accent6 13 4 2 4" xfId="40541"/>
    <cellStyle name="40% - Accent6 13 4 2 4 2" xfId="40542"/>
    <cellStyle name="40% - Accent6 13 4 2 5" xfId="40543"/>
    <cellStyle name="40% - Accent6 13 4 3" xfId="40544"/>
    <cellStyle name="40% - Accent6 13 4 3 2" xfId="40545"/>
    <cellStyle name="40% - Accent6 13 4 3 2 2" xfId="40546"/>
    <cellStyle name="40% - Accent6 13 4 3 3" xfId="40547"/>
    <cellStyle name="40% - Accent6 13 4 4" xfId="40548"/>
    <cellStyle name="40% - Accent6 13 4 4 2" xfId="40549"/>
    <cellStyle name="40% - Accent6 13 4 4 2 2" xfId="40550"/>
    <cellStyle name="40% - Accent6 13 4 4 3" xfId="40551"/>
    <cellStyle name="40% - Accent6 13 4 5" xfId="40552"/>
    <cellStyle name="40% - Accent6 13 4 5 2" xfId="40553"/>
    <cellStyle name="40% - Accent6 13 4 6" xfId="40554"/>
    <cellStyle name="40% - Accent6 13 5" xfId="40555"/>
    <cellStyle name="40% - Accent6 13 5 2" xfId="40556"/>
    <cellStyle name="40% - Accent6 13 5 2 2" xfId="40557"/>
    <cellStyle name="40% - Accent6 13 5 2 2 2" xfId="40558"/>
    <cellStyle name="40% - Accent6 13 5 2 3" xfId="40559"/>
    <cellStyle name="40% - Accent6 13 5 3" xfId="40560"/>
    <cellStyle name="40% - Accent6 13 5 3 2" xfId="40561"/>
    <cellStyle name="40% - Accent6 13 5 3 2 2" xfId="40562"/>
    <cellStyle name="40% - Accent6 13 5 3 3" xfId="40563"/>
    <cellStyle name="40% - Accent6 13 5 4" xfId="40564"/>
    <cellStyle name="40% - Accent6 13 5 4 2" xfId="40565"/>
    <cellStyle name="40% - Accent6 13 5 5" xfId="40566"/>
    <cellStyle name="40% - Accent6 13 6" xfId="40567"/>
    <cellStyle name="40% - Accent6 13 6 2" xfId="40568"/>
    <cellStyle name="40% - Accent6 13 6 2 2" xfId="40569"/>
    <cellStyle name="40% - Accent6 13 6 3" xfId="40570"/>
    <cellStyle name="40% - Accent6 13 7" xfId="40571"/>
    <cellStyle name="40% - Accent6 13 7 2" xfId="40572"/>
    <cellStyle name="40% - Accent6 13 7 2 2" xfId="40573"/>
    <cellStyle name="40% - Accent6 13 7 3" xfId="40574"/>
    <cellStyle name="40% - Accent6 13 8" xfId="40575"/>
    <cellStyle name="40% - Accent6 13 8 2" xfId="40576"/>
    <cellStyle name="40% - Accent6 13 8 2 2" xfId="40577"/>
    <cellStyle name="40% - Accent6 13 8 3" xfId="40578"/>
    <cellStyle name="40% - Accent6 13 9" xfId="40579"/>
    <cellStyle name="40% - Accent6 13 9 2" xfId="40580"/>
    <cellStyle name="40% - Accent6 130" xfId="40581"/>
    <cellStyle name="40% - Accent6 131" xfId="40582"/>
    <cellStyle name="40% - Accent6 132" xfId="40583"/>
    <cellStyle name="40% - Accent6 133" xfId="40584"/>
    <cellStyle name="40% - Accent6 134" xfId="40585"/>
    <cellStyle name="40% - Accent6 135" xfId="40586"/>
    <cellStyle name="40% - Accent6 136" xfId="40587"/>
    <cellStyle name="40% - Accent6 137" xfId="40588"/>
    <cellStyle name="40% - Accent6 138" xfId="40589"/>
    <cellStyle name="40% - Accent6 139" xfId="40590"/>
    <cellStyle name="40% - Accent6 14" xfId="40591"/>
    <cellStyle name="40% - Accent6 14 2" xfId="40592"/>
    <cellStyle name="40% - Accent6 14 2 2" xfId="40593"/>
    <cellStyle name="40% - Accent6 14 2 2 2" xfId="40594"/>
    <cellStyle name="40% - Accent6 14 2 2 2 2" xfId="40595"/>
    <cellStyle name="40% - Accent6 14 2 2 2 2 2" xfId="40596"/>
    <cellStyle name="40% - Accent6 14 2 2 2 2 2 2" xfId="40597"/>
    <cellStyle name="40% - Accent6 14 2 2 2 2 3" xfId="40598"/>
    <cellStyle name="40% - Accent6 14 2 2 2 3" xfId="40599"/>
    <cellStyle name="40% - Accent6 14 2 2 2 3 2" xfId="40600"/>
    <cellStyle name="40% - Accent6 14 2 2 2 3 2 2" xfId="40601"/>
    <cellStyle name="40% - Accent6 14 2 2 2 3 3" xfId="40602"/>
    <cellStyle name="40% - Accent6 14 2 2 2 4" xfId="40603"/>
    <cellStyle name="40% - Accent6 14 2 2 2 4 2" xfId="40604"/>
    <cellStyle name="40% - Accent6 14 2 2 2 5" xfId="40605"/>
    <cellStyle name="40% - Accent6 14 2 2 3" xfId="40606"/>
    <cellStyle name="40% - Accent6 14 2 2 3 2" xfId="40607"/>
    <cellStyle name="40% - Accent6 14 2 2 3 2 2" xfId="40608"/>
    <cellStyle name="40% - Accent6 14 2 2 3 3" xfId="40609"/>
    <cellStyle name="40% - Accent6 14 2 2 4" xfId="40610"/>
    <cellStyle name="40% - Accent6 14 2 2 4 2" xfId="40611"/>
    <cellStyle name="40% - Accent6 14 2 2 4 2 2" xfId="40612"/>
    <cellStyle name="40% - Accent6 14 2 2 4 3" xfId="40613"/>
    <cellStyle name="40% - Accent6 14 2 2 5" xfId="40614"/>
    <cellStyle name="40% - Accent6 14 2 2 5 2" xfId="40615"/>
    <cellStyle name="40% - Accent6 14 2 2 6" xfId="40616"/>
    <cellStyle name="40% - Accent6 14 2 3" xfId="40617"/>
    <cellStyle name="40% - Accent6 14 2 3 2" xfId="40618"/>
    <cellStyle name="40% - Accent6 14 2 3 2 2" xfId="40619"/>
    <cellStyle name="40% - Accent6 14 2 3 2 2 2" xfId="40620"/>
    <cellStyle name="40% - Accent6 14 2 3 2 3" xfId="40621"/>
    <cellStyle name="40% - Accent6 14 2 3 3" xfId="40622"/>
    <cellStyle name="40% - Accent6 14 2 3 3 2" xfId="40623"/>
    <cellStyle name="40% - Accent6 14 2 3 3 2 2" xfId="40624"/>
    <cellStyle name="40% - Accent6 14 2 3 3 3" xfId="40625"/>
    <cellStyle name="40% - Accent6 14 2 3 4" xfId="40626"/>
    <cellStyle name="40% - Accent6 14 2 3 4 2" xfId="40627"/>
    <cellStyle name="40% - Accent6 14 2 3 5" xfId="40628"/>
    <cellStyle name="40% - Accent6 14 2 4" xfId="40629"/>
    <cellStyle name="40% - Accent6 14 2 4 2" xfId="40630"/>
    <cellStyle name="40% - Accent6 14 2 4 2 2" xfId="40631"/>
    <cellStyle name="40% - Accent6 14 2 4 3" xfId="40632"/>
    <cellStyle name="40% - Accent6 14 2 5" xfId="40633"/>
    <cellStyle name="40% - Accent6 14 2 5 2" xfId="40634"/>
    <cellStyle name="40% - Accent6 14 2 5 2 2" xfId="40635"/>
    <cellStyle name="40% - Accent6 14 2 5 3" xfId="40636"/>
    <cellStyle name="40% - Accent6 14 2 6" xfId="40637"/>
    <cellStyle name="40% - Accent6 14 2 6 2" xfId="40638"/>
    <cellStyle name="40% - Accent6 14 2 6 2 2" xfId="40639"/>
    <cellStyle name="40% - Accent6 14 2 6 3" xfId="40640"/>
    <cellStyle name="40% - Accent6 14 2 7" xfId="40641"/>
    <cellStyle name="40% - Accent6 14 2 7 2" xfId="40642"/>
    <cellStyle name="40% - Accent6 14 2 8" xfId="40643"/>
    <cellStyle name="40% - Accent6 14 3" xfId="40644"/>
    <cellStyle name="40% - Accent6 14 3 2" xfId="40645"/>
    <cellStyle name="40% - Accent6 14 3 2 2" xfId="40646"/>
    <cellStyle name="40% - Accent6 14 3 2 2 2" xfId="40647"/>
    <cellStyle name="40% - Accent6 14 3 2 2 2 2" xfId="40648"/>
    <cellStyle name="40% - Accent6 14 3 2 2 3" xfId="40649"/>
    <cellStyle name="40% - Accent6 14 3 2 3" xfId="40650"/>
    <cellStyle name="40% - Accent6 14 3 2 3 2" xfId="40651"/>
    <cellStyle name="40% - Accent6 14 3 2 3 2 2" xfId="40652"/>
    <cellStyle name="40% - Accent6 14 3 2 3 3" xfId="40653"/>
    <cellStyle name="40% - Accent6 14 3 2 4" xfId="40654"/>
    <cellStyle name="40% - Accent6 14 3 2 4 2" xfId="40655"/>
    <cellStyle name="40% - Accent6 14 3 2 5" xfId="40656"/>
    <cellStyle name="40% - Accent6 14 3 3" xfId="40657"/>
    <cellStyle name="40% - Accent6 14 3 3 2" xfId="40658"/>
    <cellStyle name="40% - Accent6 14 3 3 2 2" xfId="40659"/>
    <cellStyle name="40% - Accent6 14 3 3 3" xfId="40660"/>
    <cellStyle name="40% - Accent6 14 3 4" xfId="40661"/>
    <cellStyle name="40% - Accent6 14 3 4 2" xfId="40662"/>
    <cellStyle name="40% - Accent6 14 3 4 2 2" xfId="40663"/>
    <cellStyle name="40% - Accent6 14 3 4 3" xfId="40664"/>
    <cellStyle name="40% - Accent6 14 3 5" xfId="40665"/>
    <cellStyle name="40% - Accent6 14 3 5 2" xfId="40666"/>
    <cellStyle name="40% - Accent6 14 3 6" xfId="40667"/>
    <cellStyle name="40% - Accent6 14 4" xfId="40668"/>
    <cellStyle name="40% - Accent6 14 4 2" xfId="40669"/>
    <cellStyle name="40% - Accent6 14 4 2 2" xfId="40670"/>
    <cellStyle name="40% - Accent6 14 4 2 2 2" xfId="40671"/>
    <cellStyle name="40% - Accent6 14 4 2 3" xfId="40672"/>
    <cellStyle name="40% - Accent6 14 4 3" xfId="40673"/>
    <cellStyle name="40% - Accent6 14 4 3 2" xfId="40674"/>
    <cellStyle name="40% - Accent6 14 4 3 2 2" xfId="40675"/>
    <cellStyle name="40% - Accent6 14 4 3 3" xfId="40676"/>
    <cellStyle name="40% - Accent6 14 4 4" xfId="40677"/>
    <cellStyle name="40% - Accent6 14 4 4 2" xfId="40678"/>
    <cellStyle name="40% - Accent6 14 4 5" xfId="40679"/>
    <cellStyle name="40% - Accent6 14 5" xfId="40680"/>
    <cellStyle name="40% - Accent6 14 5 2" xfId="40681"/>
    <cellStyle name="40% - Accent6 14 5 2 2" xfId="40682"/>
    <cellStyle name="40% - Accent6 14 5 3" xfId="40683"/>
    <cellStyle name="40% - Accent6 14 6" xfId="40684"/>
    <cellStyle name="40% - Accent6 14 6 2" xfId="40685"/>
    <cellStyle name="40% - Accent6 14 6 2 2" xfId="40686"/>
    <cellStyle name="40% - Accent6 14 6 3" xfId="40687"/>
    <cellStyle name="40% - Accent6 14 7" xfId="40688"/>
    <cellStyle name="40% - Accent6 14 7 2" xfId="40689"/>
    <cellStyle name="40% - Accent6 14 7 2 2" xfId="40690"/>
    <cellStyle name="40% - Accent6 14 7 3" xfId="40691"/>
    <cellStyle name="40% - Accent6 14 8" xfId="40692"/>
    <cellStyle name="40% - Accent6 14 8 2" xfId="40693"/>
    <cellStyle name="40% - Accent6 14 9" xfId="40694"/>
    <cellStyle name="40% - Accent6 140" xfId="40695"/>
    <cellStyle name="40% - Accent6 141" xfId="40696"/>
    <cellStyle name="40% - Accent6 142" xfId="40697"/>
    <cellStyle name="40% - Accent6 143" xfId="40698"/>
    <cellStyle name="40% - Accent6 144" xfId="40699"/>
    <cellStyle name="40% - Accent6 145" xfId="40700"/>
    <cellStyle name="40% - Accent6 146" xfId="40701"/>
    <cellStyle name="40% - Accent6 147" xfId="40702"/>
    <cellStyle name="40% - Accent6 148" xfId="40703"/>
    <cellStyle name="40% - Accent6 149" xfId="40704"/>
    <cellStyle name="40% - Accent6 15" xfId="40705"/>
    <cellStyle name="40% - Accent6 15 2" xfId="40706"/>
    <cellStyle name="40% - Accent6 15 2 2" xfId="40707"/>
    <cellStyle name="40% - Accent6 15 2 2 2" xfId="40708"/>
    <cellStyle name="40% - Accent6 15 2 2 2 2" xfId="40709"/>
    <cellStyle name="40% - Accent6 15 2 2 2 2 2" xfId="40710"/>
    <cellStyle name="40% - Accent6 15 2 2 2 2 2 2" xfId="40711"/>
    <cellStyle name="40% - Accent6 15 2 2 2 2 3" xfId="40712"/>
    <cellStyle name="40% - Accent6 15 2 2 2 3" xfId="40713"/>
    <cellStyle name="40% - Accent6 15 2 2 2 3 2" xfId="40714"/>
    <cellStyle name="40% - Accent6 15 2 2 2 3 2 2" xfId="40715"/>
    <cellStyle name="40% - Accent6 15 2 2 2 3 3" xfId="40716"/>
    <cellStyle name="40% - Accent6 15 2 2 2 4" xfId="40717"/>
    <cellStyle name="40% - Accent6 15 2 2 2 4 2" xfId="40718"/>
    <cellStyle name="40% - Accent6 15 2 2 2 5" xfId="40719"/>
    <cellStyle name="40% - Accent6 15 2 2 3" xfId="40720"/>
    <cellStyle name="40% - Accent6 15 2 2 3 2" xfId="40721"/>
    <cellStyle name="40% - Accent6 15 2 2 3 2 2" xfId="40722"/>
    <cellStyle name="40% - Accent6 15 2 2 3 3" xfId="40723"/>
    <cellStyle name="40% - Accent6 15 2 2 4" xfId="40724"/>
    <cellStyle name="40% - Accent6 15 2 2 4 2" xfId="40725"/>
    <cellStyle name="40% - Accent6 15 2 2 4 2 2" xfId="40726"/>
    <cellStyle name="40% - Accent6 15 2 2 4 3" xfId="40727"/>
    <cellStyle name="40% - Accent6 15 2 2 5" xfId="40728"/>
    <cellStyle name="40% - Accent6 15 2 2 5 2" xfId="40729"/>
    <cellStyle name="40% - Accent6 15 2 2 6" xfId="40730"/>
    <cellStyle name="40% - Accent6 15 2 3" xfId="40731"/>
    <cellStyle name="40% - Accent6 15 2 3 2" xfId="40732"/>
    <cellStyle name="40% - Accent6 15 2 3 2 2" xfId="40733"/>
    <cellStyle name="40% - Accent6 15 2 3 2 2 2" xfId="40734"/>
    <cellStyle name="40% - Accent6 15 2 3 2 3" xfId="40735"/>
    <cellStyle name="40% - Accent6 15 2 3 3" xfId="40736"/>
    <cellStyle name="40% - Accent6 15 2 3 3 2" xfId="40737"/>
    <cellStyle name="40% - Accent6 15 2 3 3 2 2" xfId="40738"/>
    <cellStyle name="40% - Accent6 15 2 3 3 3" xfId="40739"/>
    <cellStyle name="40% - Accent6 15 2 3 4" xfId="40740"/>
    <cellStyle name="40% - Accent6 15 2 3 4 2" xfId="40741"/>
    <cellStyle name="40% - Accent6 15 2 3 5" xfId="40742"/>
    <cellStyle name="40% - Accent6 15 2 4" xfId="40743"/>
    <cellStyle name="40% - Accent6 15 2 4 2" xfId="40744"/>
    <cellStyle name="40% - Accent6 15 2 4 2 2" xfId="40745"/>
    <cellStyle name="40% - Accent6 15 2 4 3" xfId="40746"/>
    <cellStyle name="40% - Accent6 15 2 5" xfId="40747"/>
    <cellStyle name="40% - Accent6 15 2 5 2" xfId="40748"/>
    <cellStyle name="40% - Accent6 15 2 5 2 2" xfId="40749"/>
    <cellStyle name="40% - Accent6 15 2 5 3" xfId="40750"/>
    <cellStyle name="40% - Accent6 15 2 6" xfId="40751"/>
    <cellStyle name="40% - Accent6 15 2 6 2" xfId="40752"/>
    <cellStyle name="40% - Accent6 15 2 6 2 2" xfId="40753"/>
    <cellStyle name="40% - Accent6 15 2 6 3" xfId="40754"/>
    <cellStyle name="40% - Accent6 15 2 7" xfId="40755"/>
    <cellStyle name="40% - Accent6 15 2 7 2" xfId="40756"/>
    <cellStyle name="40% - Accent6 15 2 8" xfId="40757"/>
    <cellStyle name="40% - Accent6 15 3" xfId="40758"/>
    <cellStyle name="40% - Accent6 15 3 2" xfId="40759"/>
    <cellStyle name="40% - Accent6 15 3 2 2" xfId="40760"/>
    <cellStyle name="40% - Accent6 15 3 2 2 2" xfId="40761"/>
    <cellStyle name="40% - Accent6 15 3 2 2 2 2" xfId="40762"/>
    <cellStyle name="40% - Accent6 15 3 2 2 3" xfId="40763"/>
    <cellStyle name="40% - Accent6 15 3 2 3" xfId="40764"/>
    <cellStyle name="40% - Accent6 15 3 2 3 2" xfId="40765"/>
    <cellStyle name="40% - Accent6 15 3 2 3 2 2" xfId="40766"/>
    <cellStyle name="40% - Accent6 15 3 2 3 3" xfId="40767"/>
    <cellStyle name="40% - Accent6 15 3 2 4" xfId="40768"/>
    <cellStyle name="40% - Accent6 15 3 2 4 2" xfId="40769"/>
    <cellStyle name="40% - Accent6 15 3 2 5" xfId="40770"/>
    <cellStyle name="40% - Accent6 15 3 3" xfId="40771"/>
    <cellStyle name="40% - Accent6 15 3 3 2" xfId="40772"/>
    <cellStyle name="40% - Accent6 15 3 3 2 2" xfId="40773"/>
    <cellStyle name="40% - Accent6 15 3 3 3" xfId="40774"/>
    <cellStyle name="40% - Accent6 15 3 4" xfId="40775"/>
    <cellStyle name="40% - Accent6 15 3 4 2" xfId="40776"/>
    <cellStyle name="40% - Accent6 15 3 4 2 2" xfId="40777"/>
    <cellStyle name="40% - Accent6 15 3 4 3" xfId="40778"/>
    <cellStyle name="40% - Accent6 15 3 5" xfId="40779"/>
    <cellStyle name="40% - Accent6 15 3 5 2" xfId="40780"/>
    <cellStyle name="40% - Accent6 15 3 6" xfId="40781"/>
    <cellStyle name="40% - Accent6 15 4" xfId="40782"/>
    <cellStyle name="40% - Accent6 15 4 2" xfId="40783"/>
    <cellStyle name="40% - Accent6 15 4 2 2" xfId="40784"/>
    <cellStyle name="40% - Accent6 15 4 2 2 2" xfId="40785"/>
    <cellStyle name="40% - Accent6 15 4 2 3" xfId="40786"/>
    <cellStyle name="40% - Accent6 15 4 3" xfId="40787"/>
    <cellStyle name="40% - Accent6 15 4 3 2" xfId="40788"/>
    <cellStyle name="40% - Accent6 15 4 3 2 2" xfId="40789"/>
    <cellStyle name="40% - Accent6 15 4 3 3" xfId="40790"/>
    <cellStyle name="40% - Accent6 15 4 4" xfId="40791"/>
    <cellStyle name="40% - Accent6 15 4 4 2" xfId="40792"/>
    <cellStyle name="40% - Accent6 15 4 5" xfId="40793"/>
    <cellStyle name="40% - Accent6 15 5" xfId="40794"/>
    <cellStyle name="40% - Accent6 15 5 2" xfId="40795"/>
    <cellStyle name="40% - Accent6 15 5 2 2" xfId="40796"/>
    <cellStyle name="40% - Accent6 15 5 3" xfId="40797"/>
    <cellStyle name="40% - Accent6 15 6" xfId="40798"/>
    <cellStyle name="40% - Accent6 15 6 2" xfId="40799"/>
    <cellStyle name="40% - Accent6 15 6 2 2" xfId="40800"/>
    <cellStyle name="40% - Accent6 15 6 3" xfId="40801"/>
    <cellStyle name="40% - Accent6 15 7" xfId="40802"/>
    <cellStyle name="40% - Accent6 15 7 2" xfId="40803"/>
    <cellStyle name="40% - Accent6 15 7 2 2" xfId="40804"/>
    <cellStyle name="40% - Accent6 15 7 3" xfId="40805"/>
    <cellStyle name="40% - Accent6 15 8" xfId="40806"/>
    <cellStyle name="40% - Accent6 15 8 2" xfId="40807"/>
    <cellStyle name="40% - Accent6 15 9" xfId="40808"/>
    <cellStyle name="40% - Accent6 150" xfId="40809"/>
    <cellStyle name="40% - Accent6 151" xfId="40810"/>
    <cellStyle name="40% - Accent6 152" xfId="40811"/>
    <cellStyle name="40% - Accent6 153" xfId="40812"/>
    <cellStyle name="40% - Accent6 154" xfId="40813"/>
    <cellStyle name="40% - Accent6 155" xfId="40814"/>
    <cellStyle name="40% - Accent6 156" xfId="40815"/>
    <cellStyle name="40% - Accent6 157" xfId="40816"/>
    <cellStyle name="40% - Accent6 158" xfId="40817"/>
    <cellStyle name="40% - Accent6 159" xfId="40818"/>
    <cellStyle name="40% - Accent6 16" xfId="40819"/>
    <cellStyle name="40% - Accent6 16 2" xfId="40820"/>
    <cellStyle name="40% - Accent6 16 2 2" xfId="40821"/>
    <cellStyle name="40% - Accent6 16 2 2 2" xfId="40822"/>
    <cellStyle name="40% - Accent6 16 2 2 2 2" xfId="40823"/>
    <cellStyle name="40% - Accent6 16 2 2 2 2 2" xfId="40824"/>
    <cellStyle name="40% - Accent6 16 2 2 2 3" xfId="40825"/>
    <cellStyle name="40% - Accent6 16 2 2 3" xfId="40826"/>
    <cellStyle name="40% - Accent6 16 2 2 3 2" xfId="40827"/>
    <cellStyle name="40% - Accent6 16 2 2 3 2 2" xfId="40828"/>
    <cellStyle name="40% - Accent6 16 2 2 3 3" xfId="40829"/>
    <cellStyle name="40% - Accent6 16 2 2 4" xfId="40830"/>
    <cellStyle name="40% - Accent6 16 2 2 4 2" xfId="40831"/>
    <cellStyle name="40% - Accent6 16 2 2 5" xfId="40832"/>
    <cellStyle name="40% - Accent6 16 2 3" xfId="40833"/>
    <cellStyle name="40% - Accent6 16 2 3 2" xfId="40834"/>
    <cellStyle name="40% - Accent6 16 2 3 2 2" xfId="40835"/>
    <cellStyle name="40% - Accent6 16 2 3 3" xfId="40836"/>
    <cellStyle name="40% - Accent6 16 2 4" xfId="40837"/>
    <cellStyle name="40% - Accent6 16 2 4 2" xfId="40838"/>
    <cellStyle name="40% - Accent6 16 2 4 2 2" xfId="40839"/>
    <cellStyle name="40% - Accent6 16 2 4 3" xfId="40840"/>
    <cellStyle name="40% - Accent6 16 2 5" xfId="40841"/>
    <cellStyle name="40% - Accent6 16 2 5 2" xfId="40842"/>
    <cellStyle name="40% - Accent6 16 2 5 2 2" xfId="40843"/>
    <cellStyle name="40% - Accent6 16 2 5 3" xfId="40844"/>
    <cellStyle name="40% - Accent6 16 2 6" xfId="40845"/>
    <cellStyle name="40% - Accent6 16 2 6 2" xfId="40846"/>
    <cellStyle name="40% - Accent6 16 2 7" xfId="40847"/>
    <cellStyle name="40% - Accent6 16 3" xfId="40848"/>
    <cellStyle name="40% - Accent6 16 3 2" xfId="40849"/>
    <cellStyle name="40% - Accent6 16 3 2 2" xfId="40850"/>
    <cellStyle name="40% - Accent6 16 3 2 2 2" xfId="40851"/>
    <cellStyle name="40% - Accent6 16 3 2 3" xfId="40852"/>
    <cellStyle name="40% - Accent6 16 3 3" xfId="40853"/>
    <cellStyle name="40% - Accent6 16 3 3 2" xfId="40854"/>
    <cellStyle name="40% - Accent6 16 3 3 2 2" xfId="40855"/>
    <cellStyle name="40% - Accent6 16 3 3 3" xfId="40856"/>
    <cellStyle name="40% - Accent6 16 3 4" xfId="40857"/>
    <cellStyle name="40% - Accent6 16 3 4 2" xfId="40858"/>
    <cellStyle name="40% - Accent6 16 3 5" xfId="40859"/>
    <cellStyle name="40% - Accent6 16 4" xfId="40860"/>
    <cellStyle name="40% - Accent6 16 4 2" xfId="40861"/>
    <cellStyle name="40% - Accent6 16 4 2 2" xfId="40862"/>
    <cellStyle name="40% - Accent6 16 4 3" xfId="40863"/>
    <cellStyle name="40% - Accent6 16 5" xfId="40864"/>
    <cellStyle name="40% - Accent6 16 5 2" xfId="40865"/>
    <cellStyle name="40% - Accent6 16 5 2 2" xfId="40866"/>
    <cellStyle name="40% - Accent6 16 5 3" xfId="40867"/>
    <cellStyle name="40% - Accent6 16 6" xfId="40868"/>
    <cellStyle name="40% - Accent6 16 6 2" xfId="40869"/>
    <cellStyle name="40% - Accent6 16 6 2 2" xfId="40870"/>
    <cellStyle name="40% - Accent6 16 6 3" xfId="40871"/>
    <cellStyle name="40% - Accent6 16 7" xfId="40872"/>
    <cellStyle name="40% - Accent6 16 7 2" xfId="40873"/>
    <cellStyle name="40% - Accent6 16 8" xfId="40874"/>
    <cellStyle name="40% - Accent6 160" xfId="40875"/>
    <cellStyle name="40% - Accent6 161" xfId="40876"/>
    <cellStyle name="40% - Accent6 162" xfId="40877"/>
    <cellStyle name="40% - Accent6 163" xfId="40878"/>
    <cellStyle name="40% - Accent6 164" xfId="40879"/>
    <cellStyle name="40% - Accent6 165" xfId="40880"/>
    <cellStyle name="40% - Accent6 166" xfId="40881"/>
    <cellStyle name="40% - Accent6 167" xfId="40882"/>
    <cellStyle name="40% - Accent6 168" xfId="40883"/>
    <cellStyle name="40% - Accent6 169" xfId="40884"/>
    <cellStyle name="40% - Accent6 17" xfId="40885"/>
    <cellStyle name="40% - Accent6 17 2" xfId="40886"/>
    <cellStyle name="40% - Accent6 17 2 2" xfId="40887"/>
    <cellStyle name="40% - Accent6 17 2 2 2" xfId="40888"/>
    <cellStyle name="40% - Accent6 17 2 2 2 2" xfId="40889"/>
    <cellStyle name="40% - Accent6 17 2 2 2 2 2" xfId="40890"/>
    <cellStyle name="40% - Accent6 17 2 2 2 3" xfId="40891"/>
    <cellStyle name="40% - Accent6 17 2 2 3" xfId="40892"/>
    <cellStyle name="40% - Accent6 17 2 2 3 2" xfId="40893"/>
    <cellStyle name="40% - Accent6 17 2 2 3 2 2" xfId="40894"/>
    <cellStyle name="40% - Accent6 17 2 2 3 3" xfId="40895"/>
    <cellStyle name="40% - Accent6 17 2 2 4" xfId="40896"/>
    <cellStyle name="40% - Accent6 17 2 2 4 2" xfId="40897"/>
    <cellStyle name="40% - Accent6 17 2 2 5" xfId="40898"/>
    <cellStyle name="40% - Accent6 17 2 3" xfId="40899"/>
    <cellStyle name="40% - Accent6 17 2 3 2" xfId="40900"/>
    <cellStyle name="40% - Accent6 17 2 3 2 2" xfId="40901"/>
    <cellStyle name="40% - Accent6 17 2 3 3" xfId="40902"/>
    <cellStyle name="40% - Accent6 17 2 4" xfId="40903"/>
    <cellStyle name="40% - Accent6 17 2 4 2" xfId="40904"/>
    <cellStyle name="40% - Accent6 17 2 4 2 2" xfId="40905"/>
    <cellStyle name="40% - Accent6 17 2 4 3" xfId="40906"/>
    <cellStyle name="40% - Accent6 17 2 5" xfId="40907"/>
    <cellStyle name="40% - Accent6 17 2 5 2" xfId="40908"/>
    <cellStyle name="40% - Accent6 17 2 5 2 2" xfId="40909"/>
    <cellStyle name="40% - Accent6 17 2 5 3" xfId="40910"/>
    <cellStyle name="40% - Accent6 17 2 6" xfId="40911"/>
    <cellStyle name="40% - Accent6 17 2 6 2" xfId="40912"/>
    <cellStyle name="40% - Accent6 17 2 7" xfId="40913"/>
    <cellStyle name="40% - Accent6 17 3" xfId="40914"/>
    <cellStyle name="40% - Accent6 17 3 2" xfId="40915"/>
    <cellStyle name="40% - Accent6 17 3 2 2" xfId="40916"/>
    <cellStyle name="40% - Accent6 17 3 2 2 2" xfId="40917"/>
    <cellStyle name="40% - Accent6 17 3 2 3" xfId="40918"/>
    <cellStyle name="40% - Accent6 17 3 3" xfId="40919"/>
    <cellStyle name="40% - Accent6 17 3 3 2" xfId="40920"/>
    <cellStyle name="40% - Accent6 17 3 3 2 2" xfId="40921"/>
    <cellStyle name="40% - Accent6 17 3 3 3" xfId="40922"/>
    <cellStyle name="40% - Accent6 17 3 4" xfId="40923"/>
    <cellStyle name="40% - Accent6 17 3 4 2" xfId="40924"/>
    <cellStyle name="40% - Accent6 17 3 5" xfId="40925"/>
    <cellStyle name="40% - Accent6 17 4" xfId="40926"/>
    <cellStyle name="40% - Accent6 17 4 2" xfId="40927"/>
    <cellStyle name="40% - Accent6 17 4 2 2" xfId="40928"/>
    <cellStyle name="40% - Accent6 17 4 3" xfId="40929"/>
    <cellStyle name="40% - Accent6 17 5" xfId="40930"/>
    <cellStyle name="40% - Accent6 17 5 2" xfId="40931"/>
    <cellStyle name="40% - Accent6 17 5 2 2" xfId="40932"/>
    <cellStyle name="40% - Accent6 17 5 3" xfId="40933"/>
    <cellStyle name="40% - Accent6 17 6" xfId="40934"/>
    <cellStyle name="40% - Accent6 17 6 2" xfId="40935"/>
    <cellStyle name="40% - Accent6 17 6 2 2" xfId="40936"/>
    <cellStyle name="40% - Accent6 17 6 3" xfId="40937"/>
    <cellStyle name="40% - Accent6 17 7" xfId="40938"/>
    <cellStyle name="40% - Accent6 17 7 2" xfId="40939"/>
    <cellStyle name="40% - Accent6 17 8" xfId="40940"/>
    <cellStyle name="40% - Accent6 170" xfId="40941"/>
    <cellStyle name="40% - Accent6 171" xfId="52361"/>
    <cellStyle name="40% - Accent6 172" xfId="52375"/>
    <cellStyle name="40% - Accent6 173" xfId="52557"/>
    <cellStyle name="40% - Accent6 174" xfId="52558"/>
    <cellStyle name="40% - Accent6 18" xfId="40942"/>
    <cellStyle name="40% - Accent6 18 2" xfId="40943"/>
    <cellStyle name="40% - Accent6 18 2 2" xfId="40944"/>
    <cellStyle name="40% - Accent6 18 2 2 2" xfId="40945"/>
    <cellStyle name="40% - Accent6 18 2 2 2 2" xfId="40946"/>
    <cellStyle name="40% - Accent6 18 2 2 2 2 2" xfId="40947"/>
    <cellStyle name="40% - Accent6 18 2 2 2 3" xfId="40948"/>
    <cellStyle name="40% - Accent6 18 2 2 3" xfId="40949"/>
    <cellStyle name="40% - Accent6 18 2 2 3 2" xfId="40950"/>
    <cellStyle name="40% - Accent6 18 2 2 3 2 2" xfId="40951"/>
    <cellStyle name="40% - Accent6 18 2 2 3 3" xfId="40952"/>
    <cellStyle name="40% - Accent6 18 2 2 4" xfId="40953"/>
    <cellStyle name="40% - Accent6 18 2 2 4 2" xfId="40954"/>
    <cellStyle name="40% - Accent6 18 2 2 5" xfId="40955"/>
    <cellStyle name="40% - Accent6 18 2 3" xfId="40956"/>
    <cellStyle name="40% - Accent6 18 2 3 2" xfId="40957"/>
    <cellStyle name="40% - Accent6 18 2 3 2 2" xfId="40958"/>
    <cellStyle name="40% - Accent6 18 2 3 3" xfId="40959"/>
    <cellStyle name="40% - Accent6 18 2 4" xfId="40960"/>
    <cellStyle name="40% - Accent6 18 2 4 2" xfId="40961"/>
    <cellStyle name="40% - Accent6 18 2 4 2 2" xfId="40962"/>
    <cellStyle name="40% - Accent6 18 2 4 3" xfId="40963"/>
    <cellStyle name="40% - Accent6 18 2 5" xfId="40964"/>
    <cellStyle name="40% - Accent6 18 2 5 2" xfId="40965"/>
    <cellStyle name="40% - Accent6 18 2 5 2 2" xfId="40966"/>
    <cellStyle name="40% - Accent6 18 2 5 3" xfId="40967"/>
    <cellStyle name="40% - Accent6 18 2 6" xfId="40968"/>
    <cellStyle name="40% - Accent6 18 2 6 2" xfId="40969"/>
    <cellStyle name="40% - Accent6 18 2 7" xfId="40970"/>
    <cellStyle name="40% - Accent6 18 3" xfId="40971"/>
    <cellStyle name="40% - Accent6 18 3 2" xfId="40972"/>
    <cellStyle name="40% - Accent6 18 3 2 2" xfId="40973"/>
    <cellStyle name="40% - Accent6 18 3 2 2 2" xfId="40974"/>
    <cellStyle name="40% - Accent6 18 3 2 3" xfId="40975"/>
    <cellStyle name="40% - Accent6 18 3 3" xfId="40976"/>
    <cellStyle name="40% - Accent6 18 3 3 2" xfId="40977"/>
    <cellStyle name="40% - Accent6 18 3 3 2 2" xfId="40978"/>
    <cellStyle name="40% - Accent6 18 3 3 3" xfId="40979"/>
    <cellStyle name="40% - Accent6 18 3 4" xfId="40980"/>
    <cellStyle name="40% - Accent6 18 3 4 2" xfId="40981"/>
    <cellStyle name="40% - Accent6 18 3 5" xfId="40982"/>
    <cellStyle name="40% - Accent6 18 4" xfId="40983"/>
    <cellStyle name="40% - Accent6 18 4 2" xfId="40984"/>
    <cellStyle name="40% - Accent6 18 4 2 2" xfId="40985"/>
    <cellStyle name="40% - Accent6 18 4 3" xfId="40986"/>
    <cellStyle name="40% - Accent6 18 5" xfId="40987"/>
    <cellStyle name="40% - Accent6 18 5 2" xfId="40988"/>
    <cellStyle name="40% - Accent6 18 5 2 2" xfId="40989"/>
    <cellStyle name="40% - Accent6 18 5 3" xfId="40990"/>
    <cellStyle name="40% - Accent6 18 6" xfId="40991"/>
    <cellStyle name="40% - Accent6 18 6 2" xfId="40992"/>
    <cellStyle name="40% - Accent6 18 6 2 2" xfId="40993"/>
    <cellStyle name="40% - Accent6 18 6 3" xfId="40994"/>
    <cellStyle name="40% - Accent6 18 7" xfId="40995"/>
    <cellStyle name="40% - Accent6 18 7 2" xfId="40996"/>
    <cellStyle name="40% - Accent6 18 8" xfId="40997"/>
    <cellStyle name="40% - Accent6 19" xfId="40998"/>
    <cellStyle name="40% - Accent6 19 2" xfId="40999"/>
    <cellStyle name="40% - Accent6 19 2 2" xfId="41000"/>
    <cellStyle name="40% - Accent6 19 2 2 2" xfId="41001"/>
    <cellStyle name="40% - Accent6 19 2 2 2 2" xfId="41002"/>
    <cellStyle name="40% - Accent6 19 2 2 2 2 2" xfId="41003"/>
    <cellStyle name="40% - Accent6 19 2 2 2 3" xfId="41004"/>
    <cellStyle name="40% - Accent6 19 2 2 3" xfId="41005"/>
    <cellStyle name="40% - Accent6 19 2 2 3 2" xfId="41006"/>
    <cellStyle name="40% - Accent6 19 2 2 3 2 2" xfId="41007"/>
    <cellStyle name="40% - Accent6 19 2 2 3 3" xfId="41008"/>
    <cellStyle name="40% - Accent6 19 2 2 4" xfId="41009"/>
    <cellStyle name="40% - Accent6 19 2 2 4 2" xfId="41010"/>
    <cellStyle name="40% - Accent6 19 2 2 5" xfId="41011"/>
    <cellStyle name="40% - Accent6 19 2 3" xfId="41012"/>
    <cellStyle name="40% - Accent6 19 2 3 2" xfId="41013"/>
    <cellStyle name="40% - Accent6 19 2 3 2 2" xfId="41014"/>
    <cellStyle name="40% - Accent6 19 2 3 3" xfId="41015"/>
    <cellStyle name="40% - Accent6 19 2 4" xfId="41016"/>
    <cellStyle name="40% - Accent6 19 2 4 2" xfId="41017"/>
    <cellStyle name="40% - Accent6 19 2 4 2 2" xfId="41018"/>
    <cellStyle name="40% - Accent6 19 2 4 3" xfId="41019"/>
    <cellStyle name="40% - Accent6 19 2 5" xfId="41020"/>
    <cellStyle name="40% - Accent6 19 2 5 2" xfId="41021"/>
    <cellStyle name="40% - Accent6 19 2 6" xfId="41022"/>
    <cellStyle name="40% - Accent6 19 3" xfId="41023"/>
    <cellStyle name="40% - Accent6 19 3 2" xfId="41024"/>
    <cellStyle name="40% - Accent6 19 3 2 2" xfId="41025"/>
    <cellStyle name="40% - Accent6 19 3 2 2 2" xfId="41026"/>
    <cellStyle name="40% - Accent6 19 3 2 3" xfId="41027"/>
    <cellStyle name="40% - Accent6 19 3 3" xfId="41028"/>
    <cellStyle name="40% - Accent6 19 3 3 2" xfId="41029"/>
    <cellStyle name="40% - Accent6 19 3 3 2 2" xfId="41030"/>
    <cellStyle name="40% - Accent6 19 3 3 3" xfId="41031"/>
    <cellStyle name="40% - Accent6 19 3 4" xfId="41032"/>
    <cellStyle name="40% - Accent6 19 3 4 2" xfId="41033"/>
    <cellStyle name="40% - Accent6 19 3 5" xfId="41034"/>
    <cellStyle name="40% - Accent6 19 4" xfId="41035"/>
    <cellStyle name="40% - Accent6 19 4 2" xfId="41036"/>
    <cellStyle name="40% - Accent6 19 4 2 2" xfId="41037"/>
    <cellStyle name="40% - Accent6 19 4 3" xfId="41038"/>
    <cellStyle name="40% - Accent6 19 5" xfId="41039"/>
    <cellStyle name="40% - Accent6 19 5 2" xfId="41040"/>
    <cellStyle name="40% - Accent6 19 5 2 2" xfId="41041"/>
    <cellStyle name="40% - Accent6 19 5 3" xfId="41042"/>
    <cellStyle name="40% - Accent6 19 6" xfId="41043"/>
    <cellStyle name="40% - Accent6 19 6 2" xfId="41044"/>
    <cellStyle name="40% - Accent6 19 6 2 2" xfId="41045"/>
    <cellStyle name="40% - Accent6 19 6 3" xfId="41046"/>
    <cellStyle name="40% - Accent6 19 7" xfId="41047"/>
    <cellStyle name="40% - Accent6 19 7 2" xfId="41048"/>
    <cellStyle name="40% - Accent6 19 8" xfId="41049"/>
    <cellStyle name="40% - Accent6 2" xfId="62"/>
    <cellStyle name="40% - Accent6 2 10" xfId="41051"/>
    <cellStyle name="40% - Accent6 2 10 2" xfId="41052"/>
    <cellStyle name="40% - Accent6 2 11" xfId="41053"/>
    <cellStyle name="40% - Accent6 2 12" xfId="41050"/>
    <cellStyle name="40% - Accent6 2 2" xfId="109"/>
    <cellStyle name="40% - Accent6 2 2 10" xfId="41054"/>
    <cellStyle name="40% - Accent6 2 2 2" xfId="197"/>
    <cellStyle name="40% - Accent6 2 2 2 2" xfId="373"/>
    <cellStyle name="40% - Accent6 2 2 2 2 2" xfId="41057"/>
    <cellStyle name="40% - Accent6 2 2 2 2 2 2" xfId="41058"/>
    <cellStyle name="40% - Accent6 2 2 2 2 2 2 2" xfId="41059"/>
    <cellStyle name="40% - Accent6 2 2 2 2 2 2 2 2" xfId="41060"/>
    <cellStyle name="40% - Accent6 2 2 2 2 2 2 3" xfId="41061"/>
    <cellStyle name="40% - Accent6 2 2 2 2 2 3" xfId="41062"/>
    <cellStyle name="40% - Accent6 2 2 2 2 2 3 2" xfId="41063"/>
    <cellStyle name="40% - Accent6 2 2 2 2 2 3 2 2" xfId="41064"/>
    <cellStyle name="40% - Accent6 2 2 2 2 2 3 3" xfId="41065"/>
    <cellStyle name="40% - Accent6 2 2 2 2 2 4" xfId="41066"/>
    <cellStyle name="40% - Accent6 2 2 2 2 2 4 2" xfId="41067"/>
    <cellStyle name="40% - Accent6 2 2 2 2 2 5" xfId="41068"/>
    <cellStyle name="40% - Accent6 2 2 2 2 3" xfId="41069"/>
    <cellStyle name="40% - Accent6 2 2 2 2 3 2" xfId="41070"/>
    <cellStyle name="40% - Accent6 2 2 2 2 3 2 2" xfId="41071"/>
    <cellStyle name="40% - Accent6 2 2 2 2 3 3" xfId="41072"/>
    <cellStyle name="40% - Accent6 2 2 2 2 4" xfId="41073"/>
    <cellStyle name="40% - Accent6 2 2 2 2 4 2" xfId="41074"/>
    <cellStyle name="40% - Accent6 2 2 2 2 4 2 2" xfId="41075"/>
    <cellStyle name="40% - Accent6 2 2 2 2 4 3" xfId="41076"/>
    <cellStyle name="40% - Accent6 2 2 2 2 5" xfId="41077"/>
    <cellStyle name="40% - Accent6 2 2 2 2 5 2" xfId="41078"/>
    <cellStyle name="40% - Accent6 2 2 2 2 6" xfId="41079"/>
    <cellStyle name="40% - Accent6 2 2 2 2 7" xfId="41056"/>
    <cellStyle name="40% - Accent6 2 2 2 3" xfId="41080"/>
    <cellStyle name="40% - Accent6 2 2 2 3 2" xfId="41081"/>
    <cellStyle name="40% - Accent6 2 2 2 3 2 2" xfId="41082"/>
    <cellStyle name="40% - Accent6 2 2 2 3 2 2 2" xfId="41083"/>
    <cellStyle name="40% - Accent6 2 2 2 3 2 3" xfId="41084"/>
    <cellStyle name="40% - Accent6 2 2 2 3 3" xfId="41085"/>
    <cellStyle name="40% - Accent6 2 2 2 3 3 2" xfId="41086"/>
    <cellStyle name="40% - Accent6 2 2 2 3 3 2 2" xfId="41087"/>
    <cellStyle name="40% - Accent6 2 2 2 3 3 3" xfId="41088"/>
    <cellStyle name="40% - Accent6 2 2 2 3 4" xfId="41089"/>
    <cellStyle name="40% - Accent6 2 2 2 3 4 2" xfId="41090"/>
    <cellStyle name="40% - Accent6 2 2 2 3 5" xfId="41091"/>
    <cellStyle name="40% - Accent6 2 2 2 4" xfId="41092"/>
    <cellStyle name="40% - Accent6 2 2 2 4 2" xfId="41093"/>
    <cellStyle name="40% - Accent6 2 2 2 4 2 2" xfId="41094"/>
    <cellStyle name="40% - Accent6 2 2 2 4 3" xfId="41095"/>
    <cellStyle name="40% - Accent6 2 2 2 5" xfId="41096"/>
    <cellStyle name="40% - Accent6 2 2 2 5 2" xfId="41097"/>
    <cellStyle name="40% - Accent6 2 2 2 5 2 2" xfId="41098"/>
    <cellStyle name="40% - Accent6 2 2 2 5 3" xfId="41099"/>
    <cellStyle name="40% - Accent6 2 2 2 6" xfId="41100"/>
    <cellStyle name="40% - Accent6 2 2 2 6 2" xfId="41101"/>
    <cellStyle name="40% - Accent6 2 2 2 6 2 2" xfId="41102"/>
    <cellStyle name="40% - Accent6 2 2 2 6 3" xfId="41103"/>
    <cellStyle name="40% - Accent6 2 2 2 7" xfId="41104"/>
    <cellStyle name="40% - Accent6 2 2 2 7 2" xfId="41105"/>
    <cellStyle name="40% - Accent6 2 2 2 8" xfId="41106"/>
    <cellStyle name="40% - Accent6 2 2 2 9" xfId="41055"/>
    <cellStyle name="40% - Accent6 2 2 3" xfId="285"/>
    <cellStyle name="40% - Accent6 2 2 3 2" xfId="41108"/>
    <cellStyle name="40% - Accent6 2 2 3 2 2" xfId="41109"/>
    <cellStyle name="40% - Accent6 2 2 3 2 2 2" xfId="41110"/>
    <cellStyle name="40% - Accent6 2 2 3 2 2 2 2" xfId="41111"/>
    <cellStyle name="40% - Accent6 2 2 3 2 2 3" xfId="41112"/>
    <cellStyle name="40% - Accent6 2 2 3 2 3" xfId="41113"/>
    <cellStyle name="40% - Accent6 2 2 3 2 3 2" xfId="41114"/>
    <cellStyle name="40% - Accent6 2 2 3 2 3 2 2" xfId="41115"/>
    <cellStyle name="40% - Accent6 2 2 3 2 3 3" xfId="41116"/>
    <cellStyle name="40% - Accent6 2 2 3 2 4" xfId="41117"/>
    <cellStyle name="40% - Accent6 2 2 3 2 4 2" xfId="41118"/>
    <cellStyle name="40% - Accent6 2 2 3 2 5" xfId="41119"/>
    <cellStyle name="40% - Accent6 2 2 3 3" xfId="41120"/>
    <cellStyle name="40% - Accent6 2 2 3 3 2" xfId="41121"/>
    <cellStyle name="40% - Accent6 2 2 3 3 2 2" xfId="41122"/>
    <cellStyle name="40% - Accent6 2 2 3 3 3" xfId="41123"/>
    <cellStyle name="40% - Accent6 2 2 3 4" xfId="41124"/>
    <cellStyle name="40% - Accent6 2 2 3 4 2" xfId="41125"/>
    <cellStyle name="40% - Accent6 2 2 3 4 2 2" xfId="41126"/>
    <cellStyle name="40% - Accent6 2 2 3 4 3" xfId="41127"/>
    <cellStyle name="40% - Accent6 2 2 3 5" xfId="41128"/>
    <cellStyle name="40% - Accent6 2 2 3 5 2" xfId="41129"/>
    <cellStyle name="40% - Accent6 2 2 3 6" xfId="41130"/>
    <cellStyle name="40% - Accent6 2 2 3 7" xfId="41107"/>
    <cellStyle name="40% - Accent6 2 2 4" xfId="41131"/>
    <cellStyle name="40% - Accent6 2 2 4 2" xfId="41132"/>
    <cellStyle name="40% - Accent6 2 2 4 2 2" xfId="41133"/>
    <cellStyle name="40% - Accent6 2 2 4 2 2 2" xfId="41134"/>
    <cellStyle name="40% - Accent6 2 2 4 2 3" xfId="41135"/>
    <cellStyle name="40% - Accent6 2 2 4 3" xfId="41136"/>
    <cellStyle name="40% - Accent6 2 2 4 3 2" xfId="41137"/>
    <cellStyle name="40% - Accent6 2 2 4 3 2 2" xfId="41138"/>
    <cellStyle name="40% - Accent6 2 2 4 3 3" xfId="41139"/>
    <cellStyle name="40% - Accent6 2 2 4 4" xfId="41140"/>
    <cellStyle name="40% - Accent6 2 2 4 4 2" xfId="41141"/>
    <cellStyle name="40% - Accent6 2 2 4 5" xfId="41142"/>
    <cellStyle name="40% - Accent6 2 2 5" xfId="41143"/>
    <cellStyle name="40% - Accent6 2 2 5 2" xfId="41144"/>
    <cellStyle name="40% - Accent6 2 2 5 2 2" xfId="41145"/>
    <cellStyle name="40% - Accent6 2 2 5 3" xfId="41146"/>
    <cellStyle name="40% - Accent6 2 2 6" xfId="41147"/>
    <cellStyle name="40% - Accent6 2 2 6 2" xfId="41148"/>
    <cellStyle name="40% - Accent6 2 2 6 2 2" xfId="41149"/>
    <cellStyle name="40% - Accent6 2 2 6 3" xfId="41150"/>
    <cellStyle name="40% - Accent6 2 2 7" xfId="41151"/>
    <cellStyle name="40% - Accent6 2 2 7 2" xfId="41152"/>
    <cellStyle name="40% - Accent6 2 2 7 2 2" xfId="41153"/>
    <cellStyle name="40% - Accent6 2 2 7 3" xfId="41154"/>
    <cellStyle name="40% - Accent6 2 2 8" xfId="41155"/>
    <cellStyle name="40% - Accent6 2 2 8 2" xfId="41156"/>
    <cellStyle name="40% - Accent6 2 2 9" xfId="41157"/>
    <cellStyle name="40% - Accent6 2 3" xfId="153"/>
    <cellStyle name="40% - Accent6 2 3 2" xfId="329"/>
    <cellStyle name="40% - Accent6 2 3 2 2" xfId="41160"/>
    <cellStyle name="40% - Accent6 2 3 2 2 2" xfId="41161"/>
    <cellStyle name="40% - Accent6 2 3 2 2 2 2" xfId="41162"/>
    <cellStyle name="40% - Accent6 2 3 2 2 2 2 2" xfId="41163"/>
    <cellStyle name="40% - Accent6 2 3 2 2 2 3" xfId="41164"/>
    <cellStyle name="40% - Accent6 2 3 2 2 3" xfId="41165"/>
    <cellStyle name="40% - Accent6 2 3 2 2 3 2" xfId="41166"/>
    <cellStyle name="40% - Accent6 2 3 2 2 3 2 2" xfId="41167"/>
    <cellStyle name="40% - Accent6 2 3 2 2 3 3" xfId="41168"/>
    <cellStyle name="40% - Accent6 2 3 2 2 4" xfId="41169"/>
    <cellStyle name="40% - Accent6 2 3 2 2 4 2" xfId="41170"/>
    <cellStyle name="40% - Accent6 2 3 2 2 5" xfId="41171"/>
    <cellStyle name="40% - Accent6 2 3 2 3" xfId="41172"/>
    <cellStyle name="40% - Accent6 2 3 2 3 2" xfId="41173"/>
    <cellStyle name="40% - Accent6 2 3 2 3 2 2" xfId="41174"/>
    <cellStyle name="40% - Accent6 2 3 2 3 3" xfId="41175"/>
    <cellStyle name="40% - Accent6 2 3 2 4" xfId="41176"/>
    <cellStyle name="40% - Accent6 2 3 2 4 2" xfId="41177"/>
    <cellStyle name="40% - Accent6 2 3 2 4 2 2" xfId="41178"/>
    <cellStyle name="40% - Accent6 2 3 2 4 3" xfId="41179"/>
    <cellStyle name="40% - Accent6 2 3 2 5" xfId="41180"/>
    <cellStyle name="40% - Accent6 2 3 2 5 2" xfId="41181"/>
    <cellStyle name="40% - Accent6 2 3 2 6" xfId="41182"/>
    <cellStyle name="40% - Accent6 2 3 2 7" xfId="41159"/>
    <cellStyle name="40% - Accent6 2 3 3" xfId="41183"/>
    <cellStyle name="40% - Accent6 2 3 3 2" xfId="41184"/>
    <cellStyle name="40% - Accent6 2 3 3 2 2" xfId="41185"/>
    <cellStyle name="40% - Accent6 2 3 3 2 2 2" xfId="41186"/>
    <cellStyle name="40% - Accent6 2 3 3 2 3" xfId="41187"/>
    <cellStyle name="40% - Accent6 2 3 3 3" xfId="41188"/>
    <cellStyle name="40% - Accent6 2 3 3 3 2" xfId="41189"/>
    <cellStyle name="40% - Accent6 2 3 3 3 2 2" xfId="41190"/>
    <cellStyle name="40% - Accent6 2 3 3 3 3" xfId="41191"/>
    <cellStyle name="40% - Accent6 2 3 3 4" xfId="41192"/>
    <cellStyle name="40% - Accent6 2 3 3 4 2" xfId="41193"/>
    <cellStyle name="40% - Accent6 2 3 3 5" xfId="41194"/>
    <cellStyle name="40% - Accent6 2 3 4" xfId="41195"/>
    <cellStyle name="40% - Accent6 2 3 4 2" xfId="41196"/>
    <cellStyle name="40% - Accent6 2 3 4 2 2" xfId="41197"/>
    <cellStyle name="40% - Accent6 2 3 4 3" xfId="41198"/>
    <cellStyle name="40% - Accent6 2 3 5" xfId="41199"/>
    <cellStyle name="40% - Accent6 2 3 5 2" xfId="41200"/>
    <cellStyle name="40% - Accent6 2 3 5 2 2" xfId="41201"/>
    <cellStyle name="40% - Accent6 2 3 5 3" xfId="41202"/>
    <cellStyle name="40% - Accent6 2 3 6" xfId="41203"/>
    <cellStyle name="40% - Accent6 2 3 6 2" xfId="41204"/>
    <cellStyle name="40% - Accent6 2 3 6 2 2" xfId="41205"/>
    <cellStyle name="40% - Accent6 2 3 6 3" xfId="41206"/>
    <cellStyle name="40% - Accent6 2 3 7" xfId="41207"/>
    <cellStyle name="40% - Accent6 2 3 7 2" xfId="41208"/>
    <cellStyle name="40% - Accent6 2 3 8" xfId="41209"/>
    <cellStyle name="40% - Accent6 2 3 9" xfId="41158"/>
    <cellStyle name="40% - Accent6 2 4" xfId="241"/>
    <cellStyle name="40% - Accent6 2 4 2" xfId="41211"/>
    <cellStyle name="40% - Accent6 2 4 2 2" xfId="41212"/>
    <cellStyle name="40% - Accent6 2 4 2 2 2" xfId="41213"/>
    <cellStyle name="40% - Accent6 2 4 2 2 2 2" xfId="41214"/>
    <cellStyle name="40% - Accent6 2 4 2 2 3" xfId="41215"/>
    <cellStyle name="40% - Accent6 2 4 2 3" xfId="41216"/>
    <cellStyle name="40% - Accent6 2 4 2 3 2" xfId="41217"/>
    <cellStyle name="40% - Accent6 2 4 2 3 2 2" xfId="41218"/>
    <cellStyle name="40% - Accent6 2 4 2 3 3" xfId="41219"/>
    <cellStyle name="40% - Accent6 2 4 2 4" xfId="41220"/>
    <cellStyle name="40% - Accent6 2 4 2 4 2" xfId="41221"/>
    <cellStyle name="40% - Accent6 2 4 2 5" xfId="41222"/>
    <cellStyle name="40% - Accent6 2 4 3" xfId="41223"/>
    <cellStyle name="40% - Accent6 2 4 3 2" xfId="41224"/>
    <cellStyle name="40% - Accent6 2 4 3 2 2" xfId="41225"/>
    <cellStyle name="40% - Accent6 2 4 3 3" xfId="41226"/>
    <cellStyle name="40% - Accent6 2 4 4" xfId="41227"/>
    <cellStyle name="40% - Accent6 2 4 4 2" xfId="41228"/>
    <cellStyle name="40% - Accent6 2 4 4 2 2" xfId="41229"/>
    <cellStyle name="40% - Accent6 2 4 4 3" xfId="41230"/>
    <cellStyle name="40% - Accent6 2 4 5" xfId="41231"/>
    <cellStyle name="40% - Accent6 2 4 5 2" xfId="41232"/>
    <cellStyle name="40% - Accent6 2 4 6" xfId="41233"/>
    <cellStyle name="40% - Accent6 2 4 7" xfId="41210"/>
    <cellStyle name="40% - Accent6 2 5" xfId="41234"/>
    <cellStyle name="40% - Accent6 2 5 2" xfId="41235"/>
    <cellStyle name="40% - Accent6 2 5 2 2" xfId="41236"/>
    <cellStyle name="40% - Accent6 2 5 2 2 2" xfId="41237"/>
    <cellStyle name="40% - Accent6 2 5 2 3" xfId="41238"/>
    <cellStyle name="40% - Accent6 2 5 3" xfId="41239"/>
    <cellStyle name="40% - Accent6 2 5 3 2" xfId="41240"/>
    <cellStyle name="40% - Accent6 2 5 3 2 2" xfId="41241"/>
    <cellStyle name="40% - Accent6 2 5 3 3" xfId="41242"/>
    <cellStyle name="40% - Accent6 2 5 4" xfId="41243"/>
    <cellStyle name="40% - Accent6 2 5 4 2" xfId="41244"/>
    <cellStyle name="40% - Accent6 2 5 5" xfId="41245"/>
    <cellStyle name="40% - Accent6 2 6" xfId="41246"/>
    <cellStyle name="40% - Accent6 2 6 2" xfId="41247"/>
    <cellStyle name="40% - Accent6 2 6 2 2" xfId="41248"/>
    <cellStyle name="40% - Accent6 2 6 3" xfId="41249"/>
    <cellStyle name="40% - Accent6 2 7" xfId="41250"/>
    <cellStyle name="40% - Accent6 2 7 2" xfId="41251"/>
    <cellStyle name="40% - Accent6 2 7 2 2" xfId="41252"/>
    <cellStyle name="40% - Accent6 2 7 3" xfId="41253"/>
    <cellStyle name="40% - Accent6 2 8" xfId="41254"/>
    <cellStyle name="40% - Accent6 2 8 2" xfId="41255"/>
    <cellStyle name="40% - Accent6 2 8 2 2" xfId="41256"/>
    <cellStyle name="40% - Accent6 2 8 3" xfId="41257"/>
    <cellStyle name="40% - Accent6 2 9" xfId="41258"/>
    <cellStyle name="40% - Accent6 2 9 2" xfId="41259"/>
    <cellStyle name="40% - Accent6 20" xfId="41260"/>
    <cellStyle name="40% - Accent6 20 2" xfId="41261"/>
    <cellStyle name="40% - Accent6 20 2 2" xfId="41262"/>
    <cellStyle name="40% - Accent6 20 2 2 2" xfId="41263"/>
    <cellStyle name="40% - Accent6 20 2 2 2 2" xfId="41264"/>
    <cellStyle name="40% - Accent6 20 2 2 2 2 2" xfId="41265"/>
    <cellStyle name="40% - Accent6 20 2 2 2 3" xfId="41266"/>
    <cellStyle name="40% - Accent6 20 2 2 3" xfId="41267"/>
    <cellStyle name="40% - Accent6 20 2 2 3 2" xfId="41268"/>
    <cellStyle name="40% - Accent6 20 2 2 3 2 2" xfId="41269"/>
    <cellStyle name="40% - Accent6 20 2 2 3 3" xfId="41270"/>
    <cellStyle name="40% - Accent6 20 2 2 4" xfId="41271"/>
    <cellStyle name="40% - Accent6 20 2 2 4 2" xfId="41272"/>
    <cellStyle name="40% - Accent6 20 2 2 5" xfId="41273"/>
    <cellStyle name="40% - Accent6 20 2 3" xfId="41274"/>
    <cellStyle name="40% - Accent6 20 2 3 2" xfId="41275"/>
    <cellStyle name="40% - Accent6 20 2 3 2 2" xfId="41276"/>
    <cellStyle name="40% - Accent6 20 2 3 3" xfId="41277"/>
    <cellStyle name="40% - Accent6 20 2 4" xfId="41278"/>
    <cellStyle name="40% - Accent6 20 2 4 2" xfId="41279"/>
    <cellStyle name="40% - Accent6 20 2 4 2 2" xfId="41280"/>
    <cellStyle name="40% - Accent6 20 2 4 3" xfId="41281"/>
    <cellStyle name="40% - Accent6 20 2 5" xfId="41282"/>
    <cellStyle name="40% - Accent6 20 2 5 2" xfId="41283"/>
    <cellStyle name="40% - Accent6 20 2 6" xfId="41284"/>
    <cellStyle name="40% - Accent6 20 3" xfId="41285"/>
    <cellStyle name="40% - Accent6 20 3 2" xfId="41286"/>
    <cellStyle name="40% - Accent6 20 3 2 2" xfId="41287"/>
    <cellStyle name="40% - Accent6 20 3 2 2 2" xfId="41288"/>
    <cellStyle name="40% - Accent6 20 3 2 3" xfId="41289"/>
    <cellStyle name="40% - Accent6 20 3 3" xfId="41290"/>
    <cellStyle name="40% - Accent6 20 3 3 2" xfId="41291"/>
    <cellStyle name="40% - Accent6 20 3 3 2 2" xfId="41292"/>
    <cellStyle name="40% - Accent6 20 3 3 3" xfId="41293"/>
    <cellStyle name="40% - Accent6 20 3 4" xfId="41294"/>
    <cellStyle name="40% - Accent6 20 3 4 2" xfId="41295"/>
    <cellStyle name="40% - Accent6 20 3 5" xfId="41296"/>
    <cellStyle name="40% - Accent6 20 4" xfId="41297"/>
    <cellStyle name="40% - Accent6 20 4 2" xfId="41298"/>
    <cellStyle name="40% - Accent6 20 4 2 2" xfId="41299"/>
    <cellStyle name="40% - Accent6 20 4 3" xfId="41300"/>
    <cellStyle name="40% - Accent6 20 5" xfId="41301"/>
    <cellStyle name="40% - Accent6 20 5 2" xfId="41302"/>
    <cellStyle name="40% - Accent6 20 5 2 2" xfId="41303"/>
    <cellStyle name="40% - Accent6 20 5 3" xfId="41304"/>
    <cellStyle name="40% - Accent6 20 6" xfId="41305"/>
    <cellStyle name="40% - Accent6 20 6 2" xfId="41306"/>
    <cellStyle name="40% - Accent6 20 7" xfId="41307"/>
    <cellStyle name="40% - Accent6 21" xfId="41308"/>
    <cellStyle name="40% - Accent6 21 2" xfId="41309"/>
    <cellStyle name="40% - Accent6 21 2 2" xfId="41310"/>
    <cellStyle name="40% - Accent6 21 2 2 2" xfId="41311"/>
    <cellStyle name="40% - Accent6 21 2 2 2 2" xfId="41312"/>
    <cellStyle name="40% - Accent6 21 2 2 2 2 2" xfId="41313"/>
    <cellStyle name="40% - Accent6 21 2 2 2 3" xfId="41314"/>
    <cellStyle name="40% - Accent6 21 2 2 3" xfId="41315"/>
    <cellStyle name="40% - Accent6 21 2 2 3 2" xfId="41316"/>
    <cellStyle name="40% - Accent6 21 2 2 3 2 2" xfId="41317"/>
    <cellStyle name="40% - Accent6 21 2 2 3 3" xfId="41318"/>
    <cellStyle name="40% - Accent6 21 2 2 4" xfId="41319"/>
    <cellStyle name="40% - Accent6 21 2 2 4 2" xfId="41320"/>
    <cellStyle name="40% - Accent6 21 2 2 5" xfId="41321"/>
    <cellStyle name="40% - Accent6 21 2 3" xfId="41322"/>
    <cellStyle name="40% - Accent6 21 2 3 2" xfId="41323"/>
    <cellStyle name="40% - Accent6 21 2 3 2 2" xfId="41324"/>
    <cellStyle name="40% - Accent6 21 2 3 3" xfId="41325"/>
    <cellStyle name="40% - Accent6 21 2 4" xfId="41326"/>
    <cellStyle name="40% - Accent6 21 2 4 2" xfId="41327"/>
    <cellStyle name="40% - Accent6 21 2 4 2 2" xfId="41328"/>
    <cellStyle name="40% - Accent6 21 2 4 3" xfId="41329"/>
    <cellStyle name="40% - Accent6 21 2 5" xfId="41330"/>
    <cellStyle name="40% - Accent6 21 2 5 2" xfId="41331"/>
    <cellStyle name="40% - Accent6 21 2 6" xfId="41332"/>
    <cellStyle name="40% - Accent6 21 3" xfId="41333"/>
    <cellStyle name="40% - Accent6 21 3 2" xfId="41334"/>
    <cellStyle name="40% - Accent6 21 3 2 2" xfId="41335"/>
    <cellStyle name="40% - Accent6 21 3 2 2 2" xfId="41336"/>
    <cellStyle name="40% - Accent6 21 3 2 3" xfId="41337"/>
    <cellStyle name="40% - Accent6 21 3 3" xfId="41338"/>
    <cellStyle name="40% - Accent6 21 3 3 2" xfId="41339"/>
    <cellStyle name="40% - Accent6 21 3 3 2 2" xfId="41340"/>
    <cellStyle name="40% - Accent6 21 3 3 3" xfId="41341"/>
    <cellStyle name="40% - Accent6 21 3 4" xfId="41342"/>
    <cellStyle name="40% - Accent6 21 3 4 2" xfId="41343"/>
    <cellStyle name="40% - Accent6 21 3 5" xfId="41344"/>
    <cellStyle name="40% - Accent6 21 4" xfId="41345"/>
    <cellStyle name="40% - Accent6 21 4 2" xfId="41346"/>
    <cellStyle name="40% - Accent6 21 4 2 2" xfId="41347"/>
    <cellStyle name="40% - Accent6 21 4 3" xfId="41348"/>
    <cellStyle name="40% - Accent6 21 5" xfId="41349"/>
    <cellStyle name="40% - Accent6 21 5 2" xfId="41350"/>
    <cellStyle name="40% - Accent6 21 5 2 2" xfId="41351"/>
    <cellStyle name="40% - Accent6 21 5 3" xfId="41352"/>
    <cellStyle name="40% - Accent6 21 6" xfId="41353"/>
    <cellStyle name="40% - Accent6 21 6 2" xfId="41354"/>
    <cellStyle name="40% - Accent6 21 7" xfId="41355"/>
    <cellStyle name="40% - Accent6 22" xfId="41356"/>
    <cellStyle name="40% - Accent6 22 2" xfId="41357"/>
    <cellStyle name="40% - Accent6 22 2 2" xfId="41358"/>
    <cellStyle name="40% - Accent6 22 2 2 2" xfId="41359"/>
    <cellStyle name="40% - Accent6 22 2 2 2 2" xfId="41360"/>
    <cellStyle name="40% - Accent6 22 2 2 2 2 2" xfId="41361"/>
    <cellStyle name="40% - Accent6 22 2 2 2 3" xfId="41362"/>
    <cellStyle name="40% - Accent6 22 2 2 3" xfId="41363"/>
    <cellStyle name="40% - Accent6 22 2 2 3 2" xfId="41364"/>
    <cellStyle name="40% - Accent6 22 2 2 3 2 2" xfId="41365"/>
    <cellStyle name="40% - Accent6 22 2 2 3 3" xfId="41366"/>
    <cellStyle name="40% - Accent6 22 2 2 4" xfId="41367"/>
    <cellStyle name="40% - Accent6 22 2 2 4 2" xfId="41368"/>
    <cellStyle name="40% - Accent6 22 2 2 5" xfId="41369"/>
    <cellStyle name="40% - Accent6 22 2 3" xfId="41370"/>
    <cellStyle name="40% - Accent6 22 2 3 2" xfId="41371"/>
    <cellStyle name="40% - Accent6 22 2 3 2 2" xfId="41372"/>
    <cellStyle name="40% - Accent6 22 2 3 3" xfId="41373"/>
    <cellStyle name="40% - Accent6 22 2 4" xfId="41374"/>
    <cellStyle name="40% - Accent6 22 2 4 2" xfId="41375"/>
    <cellStyle name="40% - Accent6 22 2 4 2 2" xfId="41376"/>
    <cellStyle name="40% - Accent6 22 2 4 3" xfId="41377"/>
    <cellStyle name="40% - Accent6 22 2 5" xfId="41378"/>
    <cellStyle name="40% - Accent6 22 2 5 2" xfId="41379"/>
    <cellStyle name="40% - Accent6 22 2 6" xfId="41380"/>
    <cellStyle name="40% - Accent6 22 3" xfId="41381"/>
    <cellStyle name="40% - Accent6 22 3 2" xfId="41382"/>
    <cellStyle name="40% - Accent6 22 3 2 2" xfId="41383"/>
    <cellStyle name="40% - Accent6 22 3 2 2 2" xfId="41384"/>
    <cellStyle name="40% - Accent6 22 3 2 3" xfId="41385"/>
    <cellStyle name="40% - Accent6 22 3 3" xfId="41386"/>
    <cellStyle name="40% - Accent6 22 3 3 2" xfId="41387"/>
    <cellStyle name="40% - Accent6 22 3 3 2 2" xfId="41388"/>
    <cellStyle name="40% - Accent6 22 3 3 3" xfId="41389"/>
    <cellStyle name="40% - Accent6 22 3 4" xfId="41390"/>
    <cellStyle name="40% - Accent6 22 3 4 2" xfId="41391"/>
    <cellStyle name="40% - Accent6 22 3 5" xfId="41392"/>
    <cellStyle name="40% - Accent6 22 4" xfId="41393"/>
    <cellStyle name="40% - Accent6 22 4 2" xfId="41394"/>
    <cellStyle name="40% - Accent6 22 4 2 2" xfId="41395"/>
    <cellStyle name="40% - Accent6 22 4 3" xfId="41396"/>
    <cellStyle name="40% - Accent6 22 5" xfId="41397"/>
    <cellStyle name="40% - Accent6 22 5 2" xfId="41398"/>
    <cellStyle name="40% - Accent6 22 5 2 2" xfId="41399"/>
    <cellStyle name="40% - Accent6 22 5 3" xfId="41400"/>
    <cellStyle name="40% - Accent6 22 6" xfId="41401"/>
    <cellStyle name="40% - Accent6 22 6 2" xfId="41402"/>
    <cellStyle name="40% - Accent6 22 7" xfId="41403"/>
    <cellStyle name="40% - Accent6 23" xfId="41404"/>
    <cellStyle name="40% - Accent6 23 2" xfId="41405"/>
    <cellStyle name="40% - Accent6 23 2 2" xfId="41406"/>
    <cellStyle name="40% - Accent6 23 2 2 2" xfId="41407"/>
    <cellStyle name="40% - Accent6 23 2 2 2 2" xfId="41408"/>
    <cellStyle name="40% - Accent6 23 2 2 3" xfId="41409"/>
    <cellStyle name="40% - Accent6 23 2 3" xfId="41410"/>
    <cellStyle name="40% - Accent6 23 2 3 2" xfId="41411"/>
    <cellStyle name="40% - Accent6 23 2 3 2 2" xfId="41412"/>
    <cellStyle name="40% - Accent6 23 2 3 3" xfId="41413"/>
    <cellStyle name="40% - Accent6 23 2 4" xfId="41414"/>
    <cellStyle name="40% - Accent6 23 2 4 2" xfId="41415"/>
    <cellStyle name="40% - Accent6 23 2 5" xfId="41416"/>
    <cellStyle name="40% - Accent6 23 3" xfId="41417"/>
    <cellStyle name="40% - Accent6 23 3 2" xfId="41418"/>
    <cellStyle name="40% - Accent6 23 3 2 2" xfId="41419"/>
    <cellStyle name="40% - Accent6 23 3 3" xfId="41420"/>
    <cellStyle name="40% - Accent6 23 4" xfId="41421"/>
    <cellStyle name="40% - Accent6 23 4 2" xfId="41422"/>
    <cellStyle name="40% - Accent6 23 4 2 2" xfId="41423"/>
    <cellStyle name="40% - Accent6 23 4 3" xfId="41424"/>
    <cellStyle name="40% - Accent6 23 5" xfId="41425"/>
    <cellStyle name="40% - Accent6 23 5 2" xfId="41426"/>
    <cellStyle name="40% - Accent6 23 6" xfId="41427"/>
    <cellStyle name="40% - Accent6 24" xfId="41428"/>
    <cellStyle name="40% - Accent6 24 2" xfId="41429"/>
    <cellStyle name="40% - Accent6 24 2 2" xfId="41430"/>
    <cellStyle name="40% - Accent6 24 2 2 2" xfId="41431"/>
    <cellStyle name="40% - Accent6 24 2 3" xfId="41432"/>
    <cellStyle name="40% - Accent6 24 3" xfId="41433"/>
    <cellStyle name="40% - Accent6 24 3 2" xfId="41434"/>
    <cellStyle name="40% - Accent6 24 3 2 2" xfId="41435"/>
    <cellStyle name="40% - Accent6 24 3 3" xfId="41436"/>
    <cellStyle name="40% - Accent6 24 4" xfId="41437"/>
    <cellStyle name="40% - Accent6 24 4 2" xfId="41438"/>
    <cellStyle name="40% - Accent6 24 5" xfId="41439"/>
    <cellStyle name="40% - Accent6 25" xfId="41440"/>
    <cellStyle name="40% - Accent6 25 2" xfId="41441"/>
    <cellStyle name="40% - Accent6 25 2 2" xfId="41442"/>
    <cellStyle name="40% - Accent6 25 2 3" xfId="41443"/>
    <cellStyle name="40% - Accent6 25 3" xfId="41444"/>
    <cellStyle name="40% - Accent6 25 3 2" xfId="41445"/>
    <cellStyle name="40% - Accent6 25 4" xfId="41446"/>
    <cellStyle name="40% - Accent6 25 5" xfId="41447"/>
    <cellStyle name="40% - Accent6 26" xfId="41448"/>
    <cellStyle name="40% - Accent6 26 2" xfId="41449"/>
    <cellStyle name="40% - Accent6 26 2 2" xfId="41450"/>
    <cellStyle name="40% - Accent6 26 2 3" xfId="41451"/>
    <cellStyle name="40% - Accent6 26 3" xfId="41452"/>
    <cellStyle name="40% - Accent6 26 3 2" xfId="41453"/>
    <cellStyle name="40% - Accent6 26 4" xfId="41454"/>
    <cellStyle name="40% - Accent6 26 5" xfId="41455"/>
    <cellStyle name="40% - Accent6 27" xfId="41456"/>
    <cellStyle name="40% - Accent6 27 2" xfId="41457"/>
    <cellStyle name="40% - Accent6 27 2 2" xfId="41458"/>
    <cellStyle name="40% - Accent6 27 2 3" xfId="41459"/>
    <cellStyle name="40% - Accent6 27 3" xfId="41460"/>
    <cellStyle name="40% - Accent6 27 3 2" xfId="41461"/>
    <cellStyle name="40% - Accent6 27 4" xfId="41462"/>
    <cellStyle name="40% - Accent6 27 5" xfId="41463"/>
    <cellStyle name="40% - Accent6 28" xfId="41464"/>
    <cellStyle name="40% - Accent6 28 2" xfId="41465"/>
    <cellStyle name="40% - Accent6 28 2 2" xfId="41466"/>
    <cellStyle name="40% - Accent6 28 3" xfId="41467"/>
    <cellStyle name="40% - Accent6 28 3 2" xfId="41468"/>
    <cellStyle name="40% - Accent6 28 4" xfId="41469"/>
    <cellStyle name="40% - Accent6 28 5" xfId="41470"/>
    <cellStyle name="40% - Accent6 29" xfId="41471"/>
    <cellStyle name="40% - Accent6 29 2" xfId="41472"/>
    <cellStyle name="40% - Accent6 29 2 2" xfId="41473"/>
    <cellStyle name="40% - Accent6 29 3" xfId="41474"/>
    <cellStyle name="40% - Accent6 29 3 2" xfId="41475"/>
    <cellStyle name="40% - Accent6 29 4" xfId="41476"/>
    <cellStyle name="40% - Accent6 29 5" xfId="41477"/>
    <cellStyle name="40% - Accent6 3" xfId="78"/>
    <cellStyle name="40% - Accent6 3 10" xfId="41479"/>
    <cellStyle name="40% - Accent6 3 10 2" xfId="41480"/>
    <cellStyle name="40% - Accent6 3 11" xfId="41481"/>
    <cellStyle name="40% - Accent6 3 12" xfId="41478"/>
    <cellStyle name="40% - Accent6 3 2" xfId="124"/>
    <cellStyle name="40% - Accent6 3 2 10" xfId="41482"/>
    <cellStyle name="40% - Accent6 3 2 2" xfId="212"/>
    <cellStyle name="40% - Accent6 3 2 2 2" xfId="388"/>
    <cellStyle name="40% - Accent6 3 2 2 2 2" xfId="41485"/>
    <cellStyle name="40% - Accent6 3 2 2 2 2 2" xfId="41486"/>
    <cellStyle name="40% - Accent6 3 2 2 2 2 2 2" xfId="41487"/>
    <cellStyle name="40% - Accent6 3 2 2 2 2 2 2 2" xfId="41488"/>
    <cellStyle name="40% - Accent6 3 2 2 2 2 2 3" xfId="41489"/>
    <cellStyle name="40% - Accent6 3 2 2 2 2 3" xfId="41490"/>
    <cellStyle name="40% - Accent6 3 2 2 2 2 3 2" xfId="41491"/>
    <cellStyle name="40% - Accent6 3 2 2 2 2 3 2 2" xfId="41492"/>
    <cellStyle name="40% - Accent6 3 2 2 2 2 3 3" xfId="41493"/>
    <cellStyle name="40% - Accent6 3 2 2 2 2 4" xfId="41494"/>
    <cellStyle name="40% - Accent6 3 2 2 2 2 4 2" xfId="41495"/>
    <cellStyle name="40% - Accent6 3 2 2 2 2 5" xfId="41496"/>
    <cellStyle name="40% - Accent6 3 2 2 2 3" xfId="41497"/>
    <cellStyle name="40% - Accent6 3 2 2 2 3 2" xfId="41498"/>
    <cellStyle name="40% - Accent6 3 2 2 2 3 2 2" xfId="41499"/>
    <cellStyle name="40% - Accent6 3 2 2 2 3 3" xfId="41500"/>
    <cellStyle name="40% - Accent6 3 2 2 2 4" xfId="41501"/>
    <cellStyle name="40% - Accent6 3 2 2 2 4 2" xfId="41502"/>
    <cellStyle name="40% - Accent6 3 2 2 2 4 2 2" xfId="41503"/>
    <cellStyle name="40% - Accent6 3 2 2 2 4 3" xfId="41504"/>
    <cellStyle name="40% - Accent6 3 2 2 2 5" xfId="41505"/>
    <cellStyle name="40% - Accent6 3 2 2 2 5 2" xfId="41506"/>
    <cellStyle name="40% - Accent6 3 2 2 2 6" xfId="41507"/>
    <cellStyle name="40% - Accent6 3 2 2 2 7" xfId="41484"/>
    <cellStyle name="40% - Accent6 3 2 2 3" xfId="41508"/>
    <cellStyle name="40% - Accent6 3 2 2 3 2" xfId="41509"/>
    <cellStyle name="40% - Accent6 3 2 2 3 2 2" xfId="41510"/>
    <cellStyle name="40% - Accent6 3 2 2 3 2 2 2" xfId="41511"/>
    <cellStyle name="40% - Accent6 3 2 2 3 2 3" xfId="41512"/>
    <cellStyle name="40% - Accent6 3 2 2 3 3" xfId="41513"/>
    <cellStyle name="40% - Accent6 3 2 2 3 3 2" xfId="41514"/>
    <cellStyle name="40% - Accent6 3 2 2 3 3 2 2" xfId="41515"/>
    <cellStyle name="40% - Accent6 3 2 2 3 3 3" xfId="41516"/>
    <cellStyle name="40% - Accent6 3 2 2 3 4" xfId="41517"/>
    <cellStyle name="40% - Accent6 3 2 2 3 4 2" xfId="41518"/>
    <cellStyle name="40% - Accent6 3 2 2 3 5" xfId="41519"/>
    <cellStyle name="40% - Accent6 3 2 2 4" xfId="41520"/>
    <cellStyle name="40% - Accent6 3 2 2 4 2" xfId="41521"/>
    <cellStyle name="40% - Accent6 3 2 2 4 2 2" xfId="41522"/>
    <cellStyle name="40% - Accent6 3 2 2 4 3" xfId="41523"/>
    <cellStyle name="40% - Accent6 3 2 2 5" xfId="41524"/>
    <cellStyle name="40% - Accent6 3 2 2 5 2" xfId="41525"/>
    <cellStyle name="40% - Accent6 3 2 2 5 2 2" xfId="41526"/>
    <cellStyle name="40% - Accent6 3 2 2 5 3" xfId="41527"/>
    <cellStyle name="40% - Accent6 3 2 2 6" xfId="41528"/>
    <cellStyle name="40% - Accent6 3 2 2 6 2" xfId="41529"/>
    <cellStyle name="40% - Accent6 3 2 2 6 2 2" xfId="41530"/>
    <cellStyle name="40% - Accent6 3 2 2 6 3" xfId="41531"/>
    <cellStyle name="40% - Accent6 3 2 2 7" xfId="41532"/>
    <cellStyle name="40% - Accent6 3 2 2 7 2" xfId="41533"/>
    <cellStyle name="40% - Accent6 3 2 2 8" xfId="41534"/>
    <cellStyle name="40% - Accent6 3 2 2 9" xfId="41483"/>
    <cellStyle name="40% - Accent6 3 2 3" xfId="300"/>
    <cellStyle name="40% - Accent6 3 2 3 2" xfId="41536"/>
    <cellStyle name="40% - Accent6 3 2 3 2 2" xfId="41537"/>
    <cellStyle name="40% - Accent6 3 2 3 2 2 2" xfId="41538"/>
    <cellStyle name="40% - Accent6 3 2 3 2 2 2 2" xfId="41539"/>
    <cellStyle name="40% - Accent6 3 2 3 2 2 3" xfId="41540"/>
    <cellStyle name="40% - Accent6 3 2 3 2 3" xfId="41541"/>
    <cellStyle name="40% - Accent6 3 2 3 2 3 2" xfId="41542"/>
    <cellStyle name="40% - Accent6 3 2 3 2 3 2 2" xfId="41543"/>
    <cellStyle name="40% - Accent6 3 2 3 2 3 3" xfId="41544"/>
    <cellStyle name="40% - Accent6 3 2 3 2 4" xfId="41545"/>
    <cellStyle name="40% - Accent6 3 2 3 2 4 2" xfId="41546"/>
    <cellStyle name="40% - Accent6 3 2 3 2 5" xfId="41547"/>
    <cellStyle name="40% - Accent6 3 2 3 3" xfId="41548"/>
    <cellStyle name="40% - Accent6 3 2 3 3 2" xfId="41549"/>
    <cellStyle name="40% - Accent6 3 2 3 3 2 2" xfId="41550"/>
    <cellStyle name="40% - Accent6 3 2 3 3 3" xfId="41551"/>
    <cellStyle name="40% - Accent6 3 2 3 4" xfId="41552"/>
    <cellStyle name="40% - Accent6 3 2 3 4 2" xfId="41553"/>
    <cellStyle name="40% - Accent6 3 2 3 4 2 2" xfId="41554"/>
    <cellStyle name="40% - Accent6 3 2 3 4 3" xfId="41555"/>
    <cellStyle name="40% - Accent6 3 2 3 5" xfId="41556"/>
    <cellStyle name="40% - Accent6 3 2 3 5 2" xfId="41557"/>
    <cellStyle name="40% - Accent6 3 2 3 6" xfId="41558"/>
    <cellStyle name="40% - Accent6 3 2 3 7" xfId="41535"/>
    <cellStyle name="40% - Accent6 3 2 4" xfId="41559"/>
    <cellStyle name="40% - Accent6 3 2 4 2" xfId="41560"/>
    <cellStyle name="40% - Accent6 3 2 4 2 2" xfId="41561"/>
    <cellStyle name="40% - Accent6 3 2 4 2 2 2" xfId="41562"/>
    <cellStyle name="40% - Accent6 3 2 4 2 3" xfId="41563"/>
    <cellStyle name="40% - Accent6 3 2 4 3" xfId="41564"/>
    <cellStyle name="40% - Accent6 3 2 4 3 2" xfId="41565"/>
    <cellStyle name="40% - Accent6 3 2 4 3 2 2" xfId="41566"/>
    <cellStyle name="40% - Accent6 3 2 4 3 3" xfId="41567"/>
    <cellStyle name="40% - Accent6 3 2 4 4" xfId="41568"/>
    <cellStyle name="40% - Accent6 3 2 4 4 2" xfId="41569"/>
    <cellStyle name="40% - Accent6 3 2 4 5" xfId="41570"/>
    <cellStyle name="40% - Accent6 3 2 5" xfId="41571"/>
    <cellStyle name="40% - Accent6 3 2 5 2" xfId="41572"/>
    <cellStyle name="40% - Accent6 3 2 5 2 2" xfId="41573"/>
    <cellStyle name="40% - Accent6 3 2 5 3" xfId="41574"/>
    <cellStyle name="40% - Accent6 3 2 6" xfId="41575"/>
    <cellStyle name="40% - Accent6 3 2 6 2" xfId="41576"/>
    <cellStyle name="40% - Accent6 3 2 6 2 2" xfId="41577"/>
    <cellStyle name="40% - Accent6 3 2 6 3" xfId="41578"/>
    <cellStyle name="40% - Accent6 3 2 7" xfId="41579"/>
    <cellStyle name="40% - Accent6 3 2 7 2" xfId="41580"/>
    <cellStyle name="40% - Accent6 3 2 7 2 2" xfId="41581"/>
    <cellStyle name="40% - Accent6 3 2 7 3" xfId="41582"/>
    <cellStyle name="40% - Accent6 3 2 8" xfId="41583"/>
    <cellStyle name="40% - Accent6 3 2 8 2" xfId="41584"/>
    <cellStyle name="40% - Accent6 3 2 9" xfId="41585"/>
    <cellStyle name="40% - Accent6 3 3" xfId="168"/>
    <cellStyle name="40% - Accent6 3 3 2" xfId="344"/>
    <cellStyle name="40% - Accent6 3 3 2 2" xfId="41588"/>
    <cellStyle name="40% - Accent6 3 3 2 2 2" xfId="41589"/>
    <cellStyle name="40% - Accent6 3 3 2 2 2 2" xfId="41590"/>
    <cellStyle name="40% - Accent6 3 3 2 2 2 2 2" xfId="41591"/>
    <cellStyle name="40% - Accent6 3 3 2 2 2 3" xfId="41592"/>
    <cellStyle name="40% - Accent6 3 3 2 2 3" xfId="41593"/>
    <cellStyle name="40% - Accent6 3 3 2 2 3 2" xfId="41594"/>
    <cellStyle name="40% - Accent6 3 3 2 2 3 2 2" xfId="41595"/>
    <cellStyle name="40% - Accent6 3 3 2 2 3 3" xfId="41596"/>
    <cellStyle name="40% - Accent6 3 3 2 2 4" xfId="41597"/>
    <cellStyle name="40% - Accent6 3 3 2 2 4 2" xfId="41598"/>
    <cellStyle name="40% - Accent6 3 3 2 2 5" xfId="41599"/>
    <cellStyle name="40% - Accent6 3 3 2 3" xfId="41600"/>
    <cellStyle name="40% - Accent6 3 3 2 3 2" xfId="41601"/>
    <cellStyle name="40% - Accent6 3 3 2 3 2 2" xfId="41602"/>
    <cellStyle name="40% - Accent6 3 3 2 3 3" xfId="41603"/>
    <cellStyle name="40% - Accent6 3 3 2 4" xfId="41604"/>
    <cellStyle name="40% - Accent6 3 3 2 4 2" xfId="41605"/>
    <cellStyle name="40% - Accent6 3 3 2 4 2 2" xfId="41606"/>
    <cellStyle name="40% - Accent6 3 3 2 4 3" xfId="41607"/>
    <cellStyle name="40% - Accent6 3 3 2 5" xfId="41608"/>
    <cellStyle name="40% - Accent6 3 3 2 5 2" xfId="41609"/>
    <cellStyle name="40% - Accent6 3 3 2 6" xfId="41610"/>
    <cellStyle name="40% - Accent6 3 3 2 7" xfId="41587"/>
    <cellStyle name="40% - Accent6 3 3 3" xfId="41611"/>
    <cellStyle name="40% - Accent6 3 3 3 2" xfId="41612"/>
    <cellStyle name="40% - Accent6 3 3 3 2 2" xfId="41613"/>
    <cellStyle name="40% - Accent6 3 3 3 2 2 2" xfId="41614"/>
    <cellStyle name="40% - Accent6 3 3 3 2 3" xfId="41615"/>
    <cellStyle name="40% - Accent6 3 3 3 3" xfId="41616"/>
    <cellStyle name="40% - Accent6 3 3 3 3 2" xfId="41617"/>
    <cellStyle name="40% - Accent6 3 3 3 3 2 2" xfId="41618"/>
    <cellStyle name="40% - Accent6 3 3 3 3 3" xfId="41619"/>
    <cellStyle name="40% - Accent6 3 3 3 4" xfId="41620"/>
    <cellStyle name="40% - Accent6 3 3 3 4 2" xfId="41621"/>
    <cellStyle name="40% - Accent6 3 3 3 5" xfId="41622"/>
    <cellStyle name="40% - Accent6 3 3 4" xfId="41623"/>
    <cellStyle name="40% - Accent6 3 3 4 2" xfId="41624"/>
    <cellStyle name="40% - Accent6 3 3 4 2 2" xfId="41625"/>
    <cellStyle name="40% - Accent6 3 3 4 3" xfId="41626"/>
    <cellStyle name="40% - Accent6 3 3 5" xfId="41627"/>
    <cellStyle name="40% - Accent6 3 3 5 2" xfId="41628"/>
    <cellStyle name="40% - Accent6 3 3 5 2 2" xfId="41629"/>
    <cellStyle name="40% - Accent6 3 3 5 3" xfId="41630"/>
    <cellStyle name="40% - Accent6 3 3 6" xfId="41631"/>
    <cellStyle name="40% - Accent6 3 3 6 2" xfId="41632"/>
    <cellStyle name="40% - Accent6 3 3 6 2 2" xfId="41633"/>
    <cellStyle name="40% - Accent6 3 3 6 3" xfId="41634"/>
    <cellStyle name="40% - Accent6 3 3 7" xfId="41635"/>
    <cellStyle name="40% - Accent6 3 3 7 2" xfId="41636"/>
    <cellStyle name="40% - Accent6 3 3 8" xfId="41637"/>
    <cellStyle name="40% - Accent6 3 3 9" xfId="41586"/>
    <cellStyle name="40% - Accent6 3 4" xfId="256"/>
    <cellStyle name="40% - Accent6 3 4 2" xfId="41639"/>
    <cellStyle name="40% - Accent6 3 4 2 2" xfId="41640"/>
    <cellStyle name="40% - Accent6 3 4 2 2 2" xfId="41641"/>
    <cellStyle name="40% - Accent6 3 4 2 2 2 2" xfId="41642"/>
    <cellStyle name="40% - Accent6 3 4 2 2 3" xfId="41643"/>
    <cellStyle name="40% - Accent6 3 4 2 3" xfId="41644"/>
    <cellStyle name="40% - Accent6 3 4 2 3 2" xfId="41645"/>
    <cellStyle name="40% - Accent6 3 4 2 3 2 2" xfId="41646"/>
    <cellStyle name="40% - Accent6 3 4 2 3 3" xfId="41647"/>
    <cellStyle name="40% - Accent6 3 4 2 4" xfId="41648"/>
    <cellStyle name="40% - Accent6 3 4 2 4 2" xfId="41649"/>
    <cellStyle name="40% - Accent6 3 4 2 5" xfId="41650"/>
    <cellStyle name="40% - Accent6 3 4 3" xfId="41651"/>
    <cellStyle name="40% - Accent6 3 4 3 2" xfId="41652"/>
    <cellStyle name="40% - Accent6 3 4 3 2 2" xfId="41653"/>
    <cellStyle name="40% - Accent6 3 4 3 3" xfId="41654"/>
    <cellStyle name="40% - Accent6 3 4 4" xfId="41655"/>
    <cellStyle name="40% - Accent6 3 4 4 2" xfId="41656"/>
    <cellStyle name="40% - Accent6 3 4 4 2 2" xfId="41657"/>
    <cellStyle name="40% - Accent6 3 4 4 3" xfId="41658"/>
    <cellStyle name="40% - Accent6 3 4 5" xfId="41659"/>
    <cellStyle name="40% - Accent6 3 4 5 2" xfId="41660"/>
    <cellStyle name="40% - Accent6 3 4 6" xfId="41661"/>
    <cellStyle name="40% - Accent6 3 4 7" xfId="41638"/>
    <cellStyle name="40% - Accent6 3 5" xfId="41662"/>
    <cellStyle name="40% - Accent6 3 5 2" xfId="41663"/>
    <cellStyle name="40% - Accent6 3 5 2 2" xfId="41664"/>
    <cellStyle name="40% - Accent6 3 5 2 2 2" xfId="41665"/>
    <cellStyle name="40% - Accent6 3 5 2 3" xfId="41666"/>
    <cellStyle name="40% - Accent6 3 5 3" xfId="41667"/>
    <cellStyle name="40% - Accent6 3 5 3 2" xfId="41668"/>
    <cellStyle name="40% - Accent6 3 5 3 2 2" xfId="41669"/>
    <cellStyle name="40% - Accent6 3 5 3 3" xfId="41670"/>
    <cellStyle name="40% - Accent6 3 5 4" xfId="41671"/>
    <cellStyle name="40% - Accent6 3 5 4 2" xfId="41672"/>
    <cellStyle name="40% - Accent6 3 5 5" xfId="41673"/>
    <cellStyle name="40% - Accent6 3 6" xfId="41674"/>
    <cellStyle name="40% - Accent6 3 6 2" xfId="41675"/>
    <cellStyle name="40% - Accent6 3 6 2 2" xfId="41676"/>
    <cellStyle name="40% - Accent6 3 6 3" xfId="41677"/>
    <cellStyle name="40% - Accent6 3 7" xfId="41678"/>
    <cellStyle name="40% - Accent6 3 7 2" xfId="41679"/>
    <cellStyle name="40% - Accent6 3 7 2 2" xfId="41680"/>
    <cellStyle name="40% - Accent6 3 7 3" xfId="41681"/>
    <cellStyle name="40% - Accent6 3 8" xfId="41682"/>
    <cellStyle name="40% - Accent6 3 8 2" xfId="41683"/>
    <cellStyle name="40% - Accent6 3 8 2 2" xfId="41684"/>
    <cellStyle name="40% - Accent6 3 8 3" xfId="41685"/>
    <cellStyle name="40% - Accent6 3 9" xfId="41686"/>
    <cellStyle name="40% - Accent6 3 9 2" xfId="41687"/>
    <cellStyle name="40% - Accent6 30" xfId="41688"/>
    <cellStyle name="40% - Accent6 30 2" xfId="41689"/>
    <cellStyle name="40% - Accent6 30 2 2" xfId="41690"/>
    <cellStyle name="40% - Accent6 30 3" xfId="41691"/>
    <cellStyle name="40% - Accent6 30 3 2" xfId="41692"/>
    <cellStyle name="40% - Accent6 30 4" xfId="41693"/>
    <cellStyle name="40% - Accent6 30 5" xfId="41694"/>
    <cellStyle name="40% - Accent6 31" xfId="41695"/>
    <cellStyle name="40% - Accent6 31 2" xfId="41696"/>
    <cellStyle name="40% - Accent6 31 2 2" xfId="41697"/>
    <cellStyle name="40% - Accent6 31 3" xfId="41698"/>
    <cellStyle name="40% - Accent6 31 3 2" xfId="41699"/>
    <cellStyle name="40% - Accent6 31 4" xfId="41700"/>
    <cellStyle name="40% - Accent6 31 5" xfId="41701"/>
    <cellStyle name="40% - Accent6 32" xfId="41702"/>
    <cellStyle name="40% - Accent6 32 2" xfId="41703"/>
    <cellStyle name="40% - Accent6 32 2 2" xfId="41704"/>
    <cellStyle name="40% - Accent6 32 3" xfId="41705"/>
    <cellStyle name="40% - Accent6 32 3 2" xfId="41706"/>
    <cellStyle name="40% - Accent6 32 4" xfId="41707"/>
    <cellStyle name="40% - Accent6 32 5" xfId="41708"/>
    <cellStyle name="40% - Accent6 33" xfId="41709"/>
    <cellStyle name="40% - Accent6 33 2" xfId="41710"/>
    <cellStyle name="40% - Accent6 33 2 2" xfId="41711"/>
    <cellStyle name="40% - Accent6 33 3" xfId="41712"/>
    <cellStyle name="40% - Accent6 33 3 2" xfId="41713"/>
    <cellStyle name="40% - Accent6 33 4" xfId="41714"/>
    <cellStyle name="40% - Accent6 33 5" xfId="41715"/>
    <cellStyle name="40% - Accent6 34" xfId="41716"/>
    <cellStyle name="40% - Accent6 34 2" xfId="41717"/>
    <cellStyle name="40% - Accent6 34 2 2" xfId="41718"/>
    <cellStyle name="40% - Accent6 34 3" xfId="41719"/>
    <cellStyle name="40% - Accent6 34 3 2" xfId="41720"/>
    <cellStyle name="40% - Accent6 34 4" xfId="41721"/>
    <cellStyle name="40% - Accent6 34 5" xfId="41722"/>
    <cellStyle name="40% - Accent6 35" xfId="41723"/>
    <cellStyle name="40% - Accent6 35 2" xfId="41724"/>
    <cellStyle name="40% - Accent6 35 2 2" xfId="41725"/>
    <cellStyle name="40% - Accent6 35 3" xfId="41726"/>
    <cellStyle name="40% - Accent6 35 3 2" xfId="41727"/>
    <cellStyle name="40% - Accent6 35 4" xfId="41728"/>
    <cellStyle name="40% - Accent6 35 5" xfId="41729"/>
    <cellStyle name="40% - Accent6 36" xfId="41730"/>
    <cellStyle name="40% - Accent6 36 2" xfId="41731"/>
    <cellStyle name="40% - Accent6 36 2 2" xfId="41732"/>
    <cellStyle name="40% - Accent6 36 3" xfId="41733"/>
    <cellStyle name="40% - Accent6 36 3 2" xfId="41734"/>
    <cellStyle name="40% - Accent6 36 4" xfId="41735"/>
    <cellStyle name="40% - Accent6 36 5" xfId="41736"/>
    <cellStyle name="40% - Accent6 37" xfId="41737"/>
    <cellStyle name="40% - Accent6 37 2" xfId="41738"/>
    <cellStyle name="40% - Accent6 37 2 2" xfId="41739"/>
    <cellStyle name="40% - Accent6 37 3" xfId="41740"/>
    <cellStyle name="40% - Accent6 37 3 2" xfId="41741"/>
    <cellStyle name="40% - Accent6 37 4" xfId="41742"/>
    <cellStyle name="40% - Accent6 37 5" xfId="41743"/>
    <cellStyle name="40% - Accent6 38" xfId="41744"/>
    <cellStyle name="40% - Accent6 38 2" xfId="41745"/>
    <cellStyle name="40% - Accent6 38 2 2" xfId="41746"/>
    <cellStyle name="40% - Accent6 38 3" xfId="41747"/>
    <cellStyle name="40% - Accent6 38 3 2" xfId="41748"/>
    <cellStyle name="40% - Accent6 38 4" xfId="41749"/>
    <cellStyle name="40% - Accent6 38 5" xfId="41750"/>
    <cellStyle name="40% - Accent6 39" xfId="41751"/>
    <cellStyle name="40% - Accent6 39 2" xfId="41752"/>
    <cellStyle name="40% - Accent6 39 2 2" xfId="41753"/>
    <cellStyle name="40% - Accent6 39 3" xfId="41754"/>
    <cellStyle name="40% - Accent6 39 3 2" xfId="41755"/>
    <cellStyle name="40% - Accent6 39 4" xfId="41756"/>
    <cellStyle name="40% - Accent6 39 5" xfId="41757"/>
    <cellStyle name="40% - Accent6 4" xfId="93"/>
    <cellStyle name="40% - Accent6 4 10" xfId="41759"/>
    <cellStyle name="40% - Accent6 4 10 2" xfId="41760"/>
    <cellStyle name="40% - Accent6 4 11" xfId="41761"/>
    <cellStyle name="40% - Accent6 4 12" xfId="41758"/>
    <cellStyle name="40% - Accent6 4 2" xfId="182"/>
    <cellStyle name="40% - Accent6 4 2 10" xfId="41762"/>
    <cellStyle name="40% - Accent6 4 2 2" xfId="358"/>
    <cellStyle name="40% - Accent6 4 2 2 2" xfId="41764"/>
    <cellStyle name="40% - Accent6 4 2 2 2 2" xfId="41765"/>
    <cellStyle name="40% - Accent6 4 2 2 2 2 2" xfId="41766"/>
    <cellStyle name="40% - Accent6 4 2 2 2 2 2 2" xfId="41767"/>
    <cellStyle name="40% - Accent6 4 2 2 2 2 2 2 2" xfId="41768"/>
    <cellStyle name="40% - Accent6 4 2 2 2 2 2 3" xfId="41769"/>
    <cellStyle name="40% - Accent6 4 2 2 2 2 3" xfId="41770"/>
    <cellStyle name="40% - Accent6 4 2 2 2 2 3 2" xfId="41771"/>
    <cellStyle name="40% - Accent6 4 2 2 2 2 3 2 2" xfId="41772"/>
    <cellStyle name="40% - Accent6 4 2 2 2 2 3 3" xfId="41773"/>
    <cellStyle name="40% - Accent6 4 2 2 2 2 4" xfId="41774"/>
    <cellStyle name="40% - Accent6 4 2 2 2 2 4 2" xfId="41775"/>
    <cellStyle name="40% - Accent6 4 2 2 2 2 5" xfId="41776"/>
    <cellStyle name="40% - Accent6 4 2 2 2 3" xfId="41777"/>
    <cellStyle name="40% - Accent6 4 2 2 2 3 2" xfId="41778"/>
    <cellStyle name="40% - Accent6 4 2 2 2 3 2 2" xfId="41779"/>
    <cellStyle name="40% - Accent6 4 2 2 2 3 3" xfId="41780"/>
    <cellStyle name="40% - Accent6 4 2 2 2 4" xfId="41781"/>
    <cellStyle name="40% - Accent6 4 2 2 2 4 2" xfId="41782"/>
    <cellStyle name="40% - Accent6 4 2 2 2 4 2 2" xfId="41783"/>
    <cellStyle name="40% - Accent6 4 2 2 2 4 3" xfId="41784"/>
    <cellStyle name="40% - Accent6 4 2 2 2 5" xfId="41785"/>
    <cellStyle name="40% - Accent6 4 2 2 2 5 2" xfId="41786"/>
    <cellStyle name="40% - Accent6 4 2 2 2 6" xfId="41787"/>
    <cellStyle name="40% - Accent6 4 2 2 3" xfId="41788"/>
    <cellStyle name="40% - Accent6 4 2 2 3 2" xfId="41789"/>
    <cellStyle name="40% - Accent6 4 2 2 3 2 2" xfId="41790"/>
    <cellStyle name="40% - Accent6 4 2 2 3 2 2 2" xfId="41791"/>
    <cellStyle name="40% - Accent6 4 2 2 3 2 3" xfId="41792"/>
    <cellStyle name="40% - Accent6 4 2 2 3 3" xfId="41793"/>
    <cellStyle name="40% - Accent6 4 2 2 3 3 2" xfId="41794"/>
    <cellStyle name="40% - Accent6 4 2 2 3 3 2 2" xfId="41795"/>
    <cellStyle name="40% - Accent6 4 2 2 3 3 3" xfId="41796"/>
    <cellStyle name="40% - Accent6 4 2 2 3 4" xfId="41797"/>
    <cellStyle name="40% - Accent6 4 2 2 3 4 2" xfId="41798"/>
    <cellStyle name="40% - Accent6 4 2 2 3 5" xfId="41799"/>
    <cellStyle name="40% - Accent6 4 2 2 4" xfId="41800"/>
    <cellStyle name="40% - Accent6 4 2 2 4 2" xfId="41801"/>
    <cellStyle name="40% - Accent6 4 2 2 4 2 2" xfId="41802"/>
    <cellStyle name="40% - Accent6 4 2 2 4 3" xfId="41803"/>
    <cellStyle name="40% - Accent6 4 2 2 5" xfId="41804"/>
    <cellStyle name="40% - Accent6 4 2 2 5 2" xfId="41805"/>
    <cellStyle name="40% - Accent6 4 2 2 5 2 2" xfId="41806"/>
    <cellStyle name="40% - Accent6 4 2 2 5 3" xfId="41807"/>
    <cellStyle name="40% - Accent6 4 2 2 6" xfId="41808"/>
    <cellStyle name="40% - Accent6 4 2 2 6 2" xfId="41809"/>
    <cellStyle name="40% - Accent6 4 2 2 6 2 2" xfId="41810"/>
    <cellStyle name="40% - Accent6 4 2 2 6 3" xfId="41811"/>
    <cellStyle name="40% - Accent6 4 2 2 7" xfId="41812"/>
    <cellStyle name="40% - Accent6 4 2 2 7 2" xfId="41813"/>
    <cellStyle name="40% - Accent6 4 2 2 8" xfId="41814"/>
    <cellStyle name="40% - Accent6 4 2 2 9" xfId="41763"/>
    <cellStyle name="40% - Accent6 4 2 3" xfId="41815"/>
    <cellStyle name="40% - Accent6 4 2 3 2" xfId="41816"/>
    <cellStyle name="40% - Accent6 4 2 3 2 2" xfId="41817"/>
    <cellStyle name="40% - Accent6 4 2 3 2 2 2" xfId="41818"/>
    <cellStyle name="40% - Accent6 4 2 3 2 2 2 2" xfId="41819"/>
    <cellStyle name="40% - Accent6 4 2 3 2 2 3" xfId="41820"/>
    <cellStyle name="40% - Accent6 4 2 3 2 3" xfId="41821"/>
    <cellStyle name="40% - Accent6 4 2 3 2 3 2" xfId="41822"/>
    <cellStyle name="40% - Accent6 4 2 3 2 3 2 2" xfId="41823"/>
    <cellStyle name="40% - Accent6 4 2 3 2 3 3" xfId="41824"/>
    <cellStyle name="40% - Accent6 4 2 3 2 4" xfId="41825"/>
    <cellStyle name="40% - Accent6 4 2 3 2 4 2" xfId="41826"/>
    <cellStyle name="40% - Accent6 4 2 3 2 5" xfId="41827"/>
    <cellStyle name="40% - Accent6 4 2 3 3" xfId="41828"/>
    <cellStyle name="40% - Accent6 4 2 3 3 2" xfId="41829"/>
    <cellStyle name="40% - Accent6 4 2 3 3 2 2" xfId="41830"/>
    <cellStyle name="40% - Accent6 4 2 3 3 3" xfId="41831"/>
    <cellStyle name="40% - Accent6 4 2 3 4" xfId="41832"/>
    <cellStyle name="40% - Accent6 4 2 3 4 2" xfId="41833"/>
    <cellStyle name="40% - Accent6 4 2 3 4 2 2" xfId="41834"/>
    <cellStyle name="40% - Accent6 4 2 3 4 3" xfId="41835"/>
    <cellStyle name="40% - Accent6 4 2 3 5" xfId="41836"/>
    <cellStyle name="40% - Accent6 4 2 3 5 2" xfId="41837"/>
    <cellStyle name="40% - Accent6 4 2 3 6" xfId="41838"/>
    <cellStyle name="40% - Accent6 4 2 4" xfId="41839"/>
    <cellStyle name="40% - Accent6 4 2 4 2" xfId="41840"/>
    <cellStyle name="40% - Accent6 4 2 4 2 2" xfId="41841"/>
    <cellStyle name="40% - Accent6 4 2 4 2 2 2" xfId="41842"/>
    <cellStyle name="40% - Accent6 4 2 4 2 3" xfId="41843"/>
    <cellStyle name="40% - Accent6 4 2 4 3" xfId="41844"/>
    <cellStyle name="40% - Accent6 4 2 4 3 2" xfId="41845"/>
    <cellStyle name="40% - Accent6 4 2 4 3 2 2" xfId="41846"/>
    <cellStyle name="40% - Accent6 4 2 4 3 3" xfId="41847"/>
    <cellStyle name="40% - Accent6 4 2 4 4" xfId="41848"/>
    <cellStyle name="40% - Accent6 4 2 4 4 2" xfId="41849"/>
    <cellStyle name="40% - Accent6 4 2 4 5" xfId="41850"/>
    <cellStyle name="40% - Accent6 4 2 5" xfId="41851"/>
    <cellStyle name="40% - Accent6 4 2 5 2" xfId="41852"/>
    <cellStyle name="40% - Accent6 4 2 5 2 2" xfId="41853"/>
    <cellStyle name="40% - Accent6 4 2 5 3" xfId="41854"/>
    <cellStyle name="40% - Accent6 4 2 6" xfId="41855"/>
    <cellStyle name="40% - Accent6 4 2 6 2" xfId="41856"/>
    <cellStyle name="40% - Accent6 4 2 6 2 2" xfId="41857"/>
    <cellStyle name="40% - Accent6 4 2 6 3" xfId="41858"/>
    <cellStyle name="40% - Accent6 4 2 7" xfId="41859"/>
    <cellStyle name="40% - Accent6 4 2 7 2" xfId="41860"/>
    <cellStyle name="40% - Accent6 4 2 7 2 2" xfId="41861"/>
    <cellStyle name="40% - Accent6 4 2 7 3" xfId="41862"/>
    <cellStyle name="40% - Accent6 4 2 8" xfId="41863"/>
    <cellStyle name="40% - Accent6 4 2 8 2" xfId="41864"/>
    <cellStyle name="40% - Accent6 4 2 9" xfId="41865"/>
    <cellStyle name="40% - Accent6 4 3" xfId="270"/>
    <cellStyle name="40% - Accent6 4 3 2" xfId="41867"/>
    <cellStyle name="40% - Accent6 4 3 2 2" xfId="41868"/>
    <cellStyle name="40% - Accent6 4 3 2 2 2" xfId="41869"/>
    <cellStyle name="40% - Accent6 4 3 2 2 2 2" xfId="41870"/>
    <cellStyle name="40% - Accent6 4 3 2 2 2 2 2" xfId="41871"/>
    <cellStyle name="40% - Accent6 4 3 2 2 2 3" xfId="41872"/>
    <cellStyle name="40% - Accent6 4 3 2 2 3" xfId="41873"/>
    <cellStyle name="40% - Accent6 4 3 2 2 3 2" xfId="41874"/>
    <cellStyle name="40% - Accent6 4 3 2 2 3 2 2" xfId="41875"/>
    <cellStyle name="40% - Accent6 4 3 2 2 3 3" xfId="41876"/>
    <cellStyle name="40% - Accent6 4 3 2 2 4" xfId="41877"/>
    <cellStyle name="40% - Accent6 4 3 2 2 4 2" xfId="41878"/>
    <cellStyle name="40% - Accent6 4 3 2 2 5" xfId="41879"/>
    <cellStyle name="40% - Accent6 4 3 2 3" xfId="41880"/>
    <cellStyle name="40% - Accent6 4 3 2 3 2" xfId="41881"/>
    <cellStyle name="40% - Accent6 4 3 2 3 2 2" xfId="41882"/>
    <cellStyle name="40% - Accent6 4 3 2 3 3" xfId="41883"/>
    <cellStyle name="40% - Accent6 4 3 2 4" xfId="41884"/>
    <cellStyle name="40% - Accent6 4 3 2 4 2" xfId="41885"/>
    <cellStyle name="40% - Accent6 4 3 2 4 2 2" xfId="41886"/>
    <cellStyle name="40% - Accent6 4 3 2 4 3" xfId="41887"/>
    <cellStyle name="40% - Accent6 4 3 2 5" xfId="41888"/>
    <cellStyle name="40% - Accent6 4 3 2 5 2" xfId="41889"/>
    <cellStyle name="40% - Accent6 4 3 2 6" xfId="41890"/>
    <cellStyle name="40% - Accent6 4 3 3" xfId="41891"/>
    <cellStyle name="40% - Accent6 4 3 3 2" xfId="41892"/>
    <cellStyle name="40% - Accent6 4 3 3 2 2" xfId="41893"/>
    <cellStyle name="40% - Accent6 4 3 3 2 2 2" xfId="41894"/>
    <cellStyle name="40% - Accent6 4 3 3 2 3" xfId="41895"/>
    <cellStyle name="40% - Accent6 4 3 3 3" xfId="41896"/>
    <cellStyle name="40% - Accent6 4 3 3 3 2" xfId="41897"/>
    <cellStyle name="40% - Accent6 4 3 3 3 2 2" xfId="41898"/>
    <cellStyle name="40% - Accent6 4 3 3 3 3" xfId="41899"/>
    <cellStyle name="40% - Accent6 4 3 3 4" xfId="41900"/>
    <cellStyle name="40% - Accent6 4 3 3 4 2" xfId="41901"/>
    <cellStyle name="40% - Accent6 4 3 3 5" xfId="41902"/>
    <cellStyle name="40% - Accent6 4 3 4" xfId="41903"/>
    <cellStyle name="40% - Accent6 4 3 4 2" xfId="41904"/>
    <cellStyle name="40% - Accent6 4 3 4 2 2" xfId="41905"/>
    <cellStyle name="40% - Accent6 4 3 4 3" xfId="41906"/>
    <cellStyle name="40% - Accent6 4 3 5" xfId="41907"/>
    <cellStyle name="40% - Accent6 4 3 5 2" xfId="41908"/>
    <cellStyle name="40% - Accent6 4 3 5 2 2" xfId="41909"/>
    <cellStyle name="40% - Accent6 4 3 5 3" xfId="41910"/>
    <cellStyle name="40% - Accent6 4 3 6" xfId="41911"/>
    <cellStyle name="40% - Accent6 4 3 6 2" xfId="41912"/>
    <cellStyle name="40% - Accent6 4 3 6 2 2" xfId="41913"/>
    <cellStyle name="40% - Accent6 4 3 6 3" xfId="41914"/>
    <cellStyle name="40% - Accent6 4 3 7" xfId="41915"/>
    <cellStyle name="40% - Accent6 4 3 7 2" xfId="41916"/>
    <cellStyle name="40% - Accent6 4 3 8" xfId="41917"/>
    <cellStyle name="40% - Accent6 4 3 9" xfId="41866"/>
    <cellStyle name="40% - Accent6 4 4" xfId="41918"/>
    <cellStyle name="40% - Accent6 4 4 2" xfId="41919"/>
    <cellStyle name="40% - Accent6 4 4 2 2" xfId="41920"/>
    <cellStyle name="40% - Accent6 4 4 2 2 2" xfId="41921"/>
    <cellStyle name="40% - Accent6 4 4 2 2 2 2" xfId="41922"/>
    <cellStyle name="40% - Accent6 4 4 2 2 3" xfId="41923"/>
    <cellStyle name="40% - Accent6 4 4 2 3" xfId="41924"/>
    <cellStyle name="40% - Accent6 4 4 2 3 2" xfId="41925"/>
    <cellStyle name="40% - Accent6 4 4 2 3 2 2" xfId="41926"/>
    <cellStyle name="40% - Accent6 4 4 2 3 3" xfId="41927"/>
    <cellStyle name="40% - Accent6 4 4 2 4" xfId="41928"/>
    <cellStyle name="40% - Accent6 4 4 2 4 2" xfId="41929"/>
    <cellStyle name="40% - Accent6 4 4 2 5" xfId="41930"/>
    <cellStyle name="40% - Accent6 4 4 3" xfId="41931"/>
    <cellStyle name="40% - Accent6 4 4 3 2" xfId="41932"/>
    <cellStyle name="40% - Accent6 4 4 3 2 2" xfId="41933"/>
    <cellStyle name="40% - Accent6 4 4 3 3" xfId="41934"/>
    <cellStyle name="40% - Accent6 4 4 4" xfId="41935"/>
    <cellStyle name="40% - Accent6 4 4 4 2" xfId="41936"/>
    <cellStyle name="40% - Accent6 4 4 4 2 2" xfId="41937"/>
    <cellStyle name="40% - Accent6 4 4 4 3" xfId="41938"/>
    <cellStyle name="40% - Accent6 4 4 5" xfId="41939"/>
    <cellStyle name="40% - Accent6 4 4 5 2" xfId="41940"/>
    <cellStyle name="40% - Accent6 4 4 6" xfId="41941"/>
    <cellStyle name="40% - Accent6 4 5" xfId="41942"/>
    <cellStyle name="40% - Accent6 4 5 2" xfId="41943"/>
    <cellStyle name="40% - Accent6 4 5 2 2" xfId="41944"/>
    <cellStyle name="40% - Accent6 4 5 2 2 2" xfId="41945"/>
    <cellStyle name="40% - Accent6 4 5 2 3" xfId="41946"/>
    <cellStyle name="40% - Accent6 4 5 3" xfId="41947"/>
    <cellStyle name="40% - Accent6 4 5 3 2" xfId="41948"/>
    <cellStyle name="40% - Accent6 4 5 3 2 2" xfId="41949"/>
    <cellStyle name="40% - Accent6 4 5 3 3" xfId="41950"/>
    <cellStyle name="40% - Accent6 4 5 4" xfId="41951"/>
    <cellStyle name="40% - Accent6 4 5 4 2" xfId="41952"/>
    <cellStyle name="40% - Accent6 4 5 5" xfId="41953"/>
    <cellStyle name="40% - Accent6 4 6" xfId="41954"/>
    <cellStyle name="40% - Accent6 4 6 2" xfId="41955"/>
    <cellStyle name="40% - Accent6 4 6 2 2" xfId="41956"/>
    <cellStyle name="40% - Accent6 4 6 3" xfId="41957"/>
    <cellStyle name="40% - Accent6 4 7" xfId="41958"/>
    <cellStyle name="40% - Accent6 4 7 2" xfId="41959"/>
    <cellStyle name="40% - Accent6 4 7 2 2" xfId="41960"/>
    <cellStyle name="40% - Accent6 4 7 3" xfId="41961"/>
    <cellStyle name="40% - Accent6 4 8" xfId="41962"/>
    <cellStyle name="40% - Accent6 4 8 2" xfId="41963"/>
    <cellStyle name="40% - Accent6 4 8 2 2" xfId="41964"/>
    <cellStyle name="40% - Accent6 4 8 3" xfId="41965"/>
    <cellStyle name="40% - Accent6 4 9" xfId="41966"/>
    <cellStyle name="40% - Accent6 4 9 2" xfId="41967"/>
    <cellStyle name="40% - Accent6 40" xfId="41968"/>
    <cellStyle name="40% - Accent6 40 2" xfId="41969"/>
    <cellStyle name="40% - Accent6 40 2 2" xfId="41970"/>
    <cellStyle name="40% - Accent6 40 3" xfId="41971"/>
    <cellStyle name="40% - Accent6 40 3 2" xfId="41972"/>
    <cellStyle name="40% - Accent6 40 4" xfId="41973"/>
    <cellStyle name="40% - Accent6 40 5" xfId="41974"/>
    <cellStyle name="40% - Accent6 41" xfId="41975"/>
    <cellStyle name="40% - Accent6 41 2" xfId="41976"/>
    <cellStyle name="40% - Accent6 41 2 2" xfId="41977"/>
    <cellStyle name="40% - Accent6 41 3" xfId="41978"/>
    <cellStyle name="40% - Accent6 41 3 2" xfId="41979"/>
    <cellStyle name="40% - Accent6 41 4" xfId="41980"/>
    <cellStyle name="40% - Accent6 41 5" xfId="41981"/>
    <cellStyle name="40% - Accent6 42" xfId="41982"/>
    <cellStyle name="40% - Accent6 42 2" xfId="41983"/>
    <cellStyle name="40% - Accent6 42 2 2" xfId="41984"/>
    <cellStyle name="40% - Accent6 42 3" xfId="41985"/>
    <cellStyle name="40% - Accent6 42 3 2" xfId="41986"/>
    <cellStyle name="40% - Accent6 42 4" xfId="41987"/>
    <cellStyle name="40% - Accent6 42 5" xfId="41988"/>
    <cellStyle name="40% - Accent6 43" xfId="41989"/>
    <cellStyle name="40% - Accent6 43 2" xfId="41990"/>
    <cellStyle name="40% - Accent6 43 2 2" xfId="41991"/>
    <cellStyle name="40% - Accent6 43 3" xfId="41992"/>
    <cellStyle name="40% - Accent6 43 3 2" xfId="41993"/>
    <cellStyle name="40% - Accent6 43 4" xfId="41994"/>
    <cellStyle name="40% - Accent6 44" xfId="41995"/>
    <cellStyle name="40% - Accent6 44 2" xfId="41996"/>
    <cellStyle name="40% - Accent6 44 2 2" xfId="41997"/>
    <cellStyle name="40% - Accent6 44 3" xfId="41998"/>
    <cellStyle name="40% - Accent6 44 3 2" xfId="41999"/>
    <cellStyle name="40% - Accent6 44 4" xfId="42000"/>
    <cellStyle name="40% - Accent6 45" xfId="42001"/>
    <cellStyle name="40% - Accent6 45 2" xfId="42002"/>
    <cellStyle name="40% - Accent6 45 2 2" xfId="42003"/>
    <cellStyle name="40% - Accent6 45 3" xfId="42004"/>
    <cellStyle name="40% - Accent6 45 3 2" xfId="42005"/>
    <cellStyle name="40% - Accent6 45 4" xfId="42006"/>
    <cellStyle name="40% - Accent6 46" xfId="42007"/>
    <cellStyle name="40% - Accent6 46 2" xfId="42008"/>
    <cellStyle name="40% - Accent6 46 2 2" xfId="42009"/>
    <cellStyle name="40% - Accent6 46 3" xfId="42010"/>
    <cellStyle name="40% - Accent6 46 3 2" xfId="42011"/>
    <cellStyle name="40% - Accent6 46 4" xfId="42012"/>
    <cellStyle name="40% - Accent6 47" xfId="42013"/>
    <cellStyle name="40% - Accent6 47 2" xfId="42014"/>
    <cellStyle name="40% - Accent6 47 2 2" xfId="42015"/>
    <cellStyle name="40% - Accent6 47 3" xfId="42016"/>
    <cellStyle name="40% - Accent6 47 3 2" xfId="42017"/>
    <cellStyle name="40% - Accent6 47 4" xfId="42018"/>
    <cellStyle name="40% - Accent6 48" xfId="42019"/>
    <cellStyle name="40% - Accent6 48 2" xfId="42020"/>
    <cellStyle name="40% - Accent6 48 2 2" xfId="42021"/>
    <cellStyle name="40% - Accent6 48 3" xfId="42022"/>
    <cellStyle name="40% - Accent6 48 3 2" xfId="42023"/>
    <cellStyle name="40% - Accent6 48 4" xfId="42024"/>
    <cellStyle name="40% - Accent6 49" xfId="42025"/>
    <cellStyle name="40% - Accent6 49 2" xfId="42026"/>
    <cellStyle name="40% - Accent6 49 2 2" xfId="42027"/>
    <cellStyle name="40% - Accent6 49 3" xfId="42028"/>
    <cellStyle name="40% - Accent6 49 3 2" xfId="42029"/>
    <cellStyle name="40% - Accent6 49 4" xfId="42030"/>
    <cellStyle name="40% - Accent6 5" xfId="138"/>
    <cellStyle name="40% - Accent6 5 10" xfId="42032"/>
    <cellStyle name="40% - Accent6 5 10 2" xfId="42033"/>
    <cellStyle name="40% - Accent6 5 11" xfId="42034"/>
    <cellStyle name="40% - Accent6 5 12" xfId="42031"/>
    <cellStyle name="40% - Accent6 5 2" xfId="314"/>
    <cellStyle name="40% - Accent6 5 2 10" xfId="42035"/>
    <cellStyle name="40% - Accent6 5 2 2" xfId="42036"/>
    <cellStyle name="40% - Accent6 5 2 2 2" xfId="42037"/>
    <cellStyle name="40% - Accent6 5 2 2 2 2" xfId="42038"/>
    <cellStyle name="40% - Accent6 5 2 2 2 2 2" xfId="42039"/>
    <cellStyle name="40% - Accent6 5 2 2 2 2 2 2" xfId="42040"/>
    <cellStyle name="40% - Accent6 5 2 2 2 2 2 2 2" xfId="42041"/>
    <cellStyle name="40% - Accent6 5 2 2 2 2 2 3" xfId="42042"/>
    <cellStyle name="40% - Accent6 5 2 2 2 2 3" xfId="42043"/>
    <cellStyle name="40% - Accent6 5 2 2 2 2 3 2" xfId="42044"/>
    <cellStyle name="40% - Accent6 5 2 2 2 2 3 2 2" xfId="42045"/>
    <cellStyle name="40% - Accent6 5 2 2 2 2 3 3" xfId="42046"/>
    <cellStyle name="40% - Accent6 5 2 2 2 2 4" xfId="42047"/>
    <cellStyle name="40% - Accent6 5 2 2 2 2 4 2" xfId="42048"/>
    <cellStyle name="40% - Accent6 5 2 2 2 2 5" xfId="42049"/>
    <cellStyle name="40% - Accent6 5 2 2 2 3" xfId="42050"/>
    <cellStyle name="40% - Accent6 5 2 2 2 3 2" xfId="42051"/>
    <cellStyle name="40% - Accent6 5 2 2 2 3 2 2" xfId="42052"/>
    <cellStyle name="40% - Accent6 5 2 2 2 3 3" xfId="42053"/>
    <cellStyle name="40% - Accent6 5 2 2 2 4" xfId="42054"/>
    <cellStyle name="40% - Accent6 5 2 2 2 4 2" xfId="42055"/>
    <cellStyle name="40% - Accent6 5 2 2 2 4 2 2" xfId="42056"/>
    <cellStyle name="40% - Accent6 5 2 2 2 4 3" xfId="42057"/>
    <cellStyle name="40% - Accent6 5 2 2 2 5" xfId="42058"/>
    <cellStyle name="40% - Accent6 5 2 2 2 5 2" xfId="42059"/>
    <cellStyle name="40% - Accent6 5 2 2 2 6" xfId="42060"/>
    <cellStyle name="40% - Accent6 5 2 2 3" xfId="42061"/>
    <cellStyle name="40% - Accent6 5 2 2 3 2" xfId="42062"/>
    <cellStyle name="40% - Accent6 5 2 2 3 2 2" xfId="42063"/>
    <cellStyle name="40% - Accent6 5 2 2 3 2 2 2" xfId="42064"/>
    <cellStyle name="40% - Accent6 5 2 2 3 2 3" xfId="42065"/>
    <cellStyle name="40% - Accent6 5 2 2 3 3" xfId="42066"/>
    <cellStyle name="40% - Accent6 5 2 2 3 3 2" xfId="42067"/>
    <cellStyle name="40% - Accent6 5 2 2 3 3 2 2" xfId="42068"/>
    <cellStyle name="40% - Accent6 5 2 2 3 3 3" xfId="42069"/>
    <cellStyle name="40% - Accent6 5 2 2 3 4" xfId="42070"/>
    <cellStyle name="40% - Accent6 5 2 2 3 4 2" xfId="42071"/>
    <cellStyle name="40% - Accent6 5 2 2 3 5" xfId="42072"/>
    <cellStyle name="40% - Accent6 5 2 2 4" xfId="42073"/>
    <cellStyle name="40% - Accent6 5 2 2 4 2" xfId="42074"/>
    <cellStyle name="40% - Accent6 5 2 2 4 2 2" xfId="42075"/>
    <cellStyle name="40% - Accent6 5 2 2 4 3" xfId="42076"/>
    <cellStyle name="40% - Accent6 5 2 2 5" xfId="42077"/>
    <cellStyle name="40% - Accent6 5 2 2 5 2" xfId="42078"/>
    <cellStyle name="40% - Accent6 5 2 2 5 2 2" xfId="42079"/>
    <cellStyle name="40% - Accent6 5 2 2 5 3" xfId="42080"/>
    <cellStyle name="40% - Accent6 5 2 2 6" xfId="42081"/>
    <cellStyle name="40% - Accent6 5 2 2 6 2" xfId="42082"/>
    <cellStyle name="40% - Accent6 5 2 2 6 2 2" xfId="42083"/>
    <cellStyle name="40% - Accent6 5 2 2 6 3" xfId="42084"/>
    <cellStyle name="40% - Accent6 5 2 2 7" xfId="42085"/>
    <cellStyle name="40% - Accent6 5 2 2 7 2" xfId="42086"/>
    <cellStyle name="40% - Accent6 5 2 2 8" xfId="42087"/>
    <cellStyle name="40% - Accent6 5 2 3" xfId="42088"/>
    <cellStyle name="40% - Accent6 5 2 3 2" xfId="42089"/>
    <cellStyle name="40% - Accent6 5 2 3 2 2" xfId="42090"/>
    <cellStyle name="40% - Accent6 5 2 3 2 2 2" xfId="42091"/>
    <cellStyle name="40% - Accent6 5 2 3 2 2 2 2" xfId="42092"/>
    <cellStyle name="40% - Accent6 5 2 3 2 2 3" xfId="42093"/>
    <cellStyle name="40% - Accent6 5 2 3 2 3" xfId="42094"/>
    <cellStyle name="40% - Accent6 5 2 3 2 3 2" xfId="42095"/>
    <cellStyle name="40% - Accent6 5 2 3 2 3 2 2" xfId="42096"/>
    <cellStyle name="40% - Accent6 5 2 3 2 3 3" xfId="42097"/>
    <cellStyle name="40% - Accent6 5 2 3 2 4" xfId="42098"/>
    <cellStyle name="40% - Accent6 5 2 3 2 4 2" xfId="42099"/>
    <cellStyle name="40% - Accent6 5 2 3 2 5" xfId="42100"/>
    <cellStyle name="40% - Accent6 5 2 3 3" xfId="42101"/>
    <cellStyle name="40% - Accent6 5 2 3 3 2" xfId="42102"/>
    <cellStyle name="40% - Accent6 5 2 3 3 2 2" xfId="42103"/>
    <cellStyle name="40% - Accent6 5 2 3 3 3" xfId="42104"/>
    <cellStyle name="40% - Accent6 5 2 3 4" xfId="42105"/>
    <cellStyle name="40% - Accent6 5 2 3 4 2" xfId="42106"/>
    <cellStyle name="40% - Accent6 5 2 3 4 2 2" xfId="42107"/>
    <cellStyle name="40% - Accent6 5 2 3 4 3" xfId="42108"/>
    <cellStyle name="40% - Accent6 5 2 3 5" xfId="42109"/>
    <cellStyle name="40% - Accent6 5 2 3 5 2" xfId="42110"/>
    <cellStyle name="40% - Accent6 5 2 3 6" xfId="42111"/>
    <cellStyle name="40% - Accent6 5 2 4" xfId="42112"/>
    <cellStyle name="40% - Accent6 5 2 4 2" xfId="42113"/>
    <cellStyle name="40% - Accent6 5 2 4 2 2" xfId="42114"/>
    <cellStyle name="40% - Accent6 5 2 4 2 2 2" xfId="42115"/>
    <cellStyle name="40% - Accent6 5 2 4 2 3" xfId="42116"/>
    <cellStyle name="40% - Accent6 5 2 4 3" xfId="42117"/>
    <cellStyle name="40% - Accent6 5 2 4 3 2" xfId="42118"/>
    <cellStyle name="40% - Accent6 5 2 4 3 2 2" xfId="42119"/>
    <cellStyle name="40% - Accent6 5 2 4 3 3" xfId="42120"/>
    <cellStyle name="40% - Accent6 5 2 4 4" xfId="42121"/>
    <cellStyle name="40% - Accent6 5 2 4 4 2" xfId="42122"/>
    <cellStyle name="40% - Accent6 5 2 4 5" xfId="42123"/>
    <cellStyle name="40% - Accent6 5 2 5" xfId="42124"/>
    <cellStyle name="40% - Accent6 5 2 5 2" xfId="42125"/>
    <cellStyle name="40% - Accent6 5 2 5 2 2" xfId="42126"/>
    <cellStyle name="40% - Accent6 5 2 5 3" xfId="42127"/>
    <cellStyle name="40% - Accent6 5 2 6" xfId="42128"/>
    <cellStyle name="40% - Accent6 5 2 6 2" xfId="42129"/>
    <cellStyle name="40% - Accent6 5 2 6 2 2" xfId="42130"/>
    <cellStyle name="40% - Accent6 5 2 6 3" xfId="42131"/>
    <cellStyle name="40% - Accent6 5 2 7" xfId="42132"/>
    <cellStyle name="40% - Accent6 5 2 7 2" xfId="42133"/>
    <cellStyle name="40% - Accent6 5 2 7 2 2" xfId="42134"/>
    <cellStyle name="40% - Accent6 5 2 7 3" xfId="42135"/>
    <cellStyle name="40% - Accent6 5 2 8" xfId="42136"/>
    <cellStyle name="40% - Accent6 5 2 8 2" xfId="42137"/>
    <cellStyle name="40% - Accent6 5 2 9" xfId="42138"/>
    <cellStyle name="40% - Accent6 5 3" xfId="42139"/>
    <cellStyle name="40% - Accent6 5 3 2" xfId="42140"/>
    <cellStyle name="40% - Accent6 5 3 2 2" xfId="42141"/>
    <cellStyle name="40% - Accent6 5 3 2 2 2" xfId="42142"/>
    <cellStyle name="40% - Accent6 5 3 2 2 2 2" xfId="42143"/>
    <cellStyle name="40% - Accent6 5 3 2 2 2 2 2" xfId="42144"/>
    <cellStyle name="40% - Accent6 5 3 2 2 2 3" xfId="42145"/>
    <cellStyle name="40% - Accent6 5 3 2 2 3" xfId="42146"/>
    <cellStyle name="40% - Accent6 5 3 2 2 3 2" xfId="42147"/>
    <cellStyle name="40% - Accent6 5 3 2 2 3 2 2" xfId="42148"/>
    <cellStyle name="40% - Accent6 5 3 2 2 3 3" xfId="42149"/>
    <cellStyle name="40% - Accent6 5 3 2 2 4" xfId="42150"/>
    <cellStyle name="40% - Accent6 5 3 2 2 4 2" xfId="42151"/>
    <cellStyle name="40% - Accent6 5 3 2 2 5" xfId="42152"/>
    <cellStyle name="40% - Accent6 5 3 2 3" xfId="42153"/>
    <cellStyle name="40% - Accent6 5 3 2 3 2" xfId="42154"/>
    <cellStyle name="40% - Accent6 5 3 2 3 2 2" xfId="42155"/>
    <cellStyle name="40% - Accent6 5 3 2 3 3" xfId="42156"/>
    <cellStyle name="40% - Accent6 5 3 2 4" xfId="42157"/>
    <cellStyle name="40% - Accent6 5 3 2 4 2" xfId="42158"/>
    <cellStyle name="40% - Accent6 5 3 2 4 2 2" xfId="42159"/>
    <cellStyle name="40% - Accent6 5 3 2 4 3" xfId="42160"/>
    <cellStyle name="40% - Accent6 5 3 2 5" xfId="42161"/>
    <cellStyle name="40% - Accent6 5 3 2 5 2" xfId="42162"/>
    <cellStyle name="40% - Accent6 5 3 2 6" xfId="42163"/>
    <cellStyle name="40% - Accent6 5 3 3" xfId="42164"/>
    <cellStyle name="40% - Accent6 5 3 3 2" xfId="42165"/>
    <cellStyle name="40% - Accent6 5 3 3 2 2" xfId="42166"/>
    <cellStyle name="40% - Accent6 5 3 3 2 2 2" xfId="42167"/>
    <cellStyle name="40% - Accent6 5 3 3 2 3" xfId="42168"/>
    <cellStyle name="40% - Accent6 5 3 3 3" xfId="42169"/>
    <cellStyle name="40% - Accent6 5 3 3 3 2" xfId="42170"/>
    <cellStyle name="40% - Accent6 5 3 3 3 2 2" xfId="42171"/>
    <cellStyle name="40% - Accent6 5 3 3 3 3" xfId="42172"/>
    <cellStyle name="40% - Accent6 5 3 3 4" xfId="42173"/>
    <cellStyle name="40% - Accent6 5 3 3 4 2" xfId="42174"/>
    <cellStyle name="40% - Accent6 5 3 3 5" xfId="42175"/>
    <cellStyle name="40% - Accent6 5 3 4" xfId="42176"/>
    <cellStyle name="40% - Accent6 5 3 4 2" xfId="42177"/>
    <cellStyle name="40% - Accent6 5 3 4 2 2" xfId="42178"/>
    <cellStyle name="40% - Accent6 5 3 4 3" xfId="42179"/>
    <cellStyle name="40% - Accent6 5 3 5" xfId="42180"/>
    <cellStyle name="40% - Accent6 5 3 5 2" xfId="42181"/>
    <cellStyle name="40% - Accent6 5 3 5 2 2" xfId="42182"/>
    <cellStyle name="40% - Accent6 5 3 5 3" xfId="42183"/>
    <cellStyle name="40% - Accent6 5 3 6" xfId="42184"/>
    <cellStyle name="40% - Accent6 5 3 6 2" xfId="42185"/>
    <cellStyle name="40% - Accent6 5 3 6 2 2" xfId="42186"/>
    <cellStyle name="40% - Accent6 5 3 6 3" xfId="42187"/>
    <cellStyle name="40% - Accent6 5 3 7" xfId="42188"/>
    <cellStyle name="40% - Accent6 5 3 7 2" xfId="42189"/>
    <cellStyle name="40% - Accent6 5 3 8" xfId="42190"/>
    <cellStyle name="40% - Accent6 5 4" xfId="42191"/>
    <cellStyle name="40% - Accent6 5 4 2" xfId="42192"/>
    <cellStyle name="40% - Accent6 5 4 2 2" xfId="42193"/>
    <cellStyle name="40% - Accent6 5 4 2 2 2" xfId="42194"/>
    <cellStyle name="40% - Accent6 5 4 2 2 2 2" xfId="42195"/>
    <cellStyle name="40% - Accent6 5 4 2 2 3" xfId="42196"/>
    <cellStyle name="40% - Accent6 5 4 2 3" xfId="42197"/>
    <cellStyle name="40% - Accent6 5 4 2 3 2" xfId="42198"/>
    <cellStyle name="40% - Accent6 5 4 2 3 2 2" xfId="42199"/>
    <cellStyle name="40% - Accent6 5 4 2 3 3" xfId="42200"/>
    <cellStyle name="40% - Accent6 5 4 2 4" xfId="42201"/>
    <cellStyle name="40% - Accent6 5 4 2 4 2" xfId="42202"/>
    <cellStyle name="40% - Accent6 5 4 2 5" xfId="42203"/>
    <cellStyle name="40% - Accent6 5 4 3" xfId="42204"/>
    <cellStyle name="40% - Accent6 5 4 3 2" xfId="42205"/>
    <cellStyle name="40% - Accent6 5 4 3 2 2" xfId="42206"/>
    <cellStyle name="40% - Accent6 5 4 3 3" xfId="42207"/>
    <cellStyle name="40% - Accent6 5 4 4" xfId="42208"/>
    <cellStyle name="40% - Accent6 5 4 4 2" xfId="42209"/>
    <cellStyle name="40% - Accent6 5 4 4 2 2" xfId="42210"/>
    <cellStyle name="40% - Accent6 5 4 4 3" xfId="42211"/>
    <cellStyle name="40% - Accent6 5 4 5" xfId="42212"/>
    <cellStyle name="40% - Accent6 5 4 5 2" xfId="42213"/>
    <cellStyle name="40% - Accent6 5 4 6" xfId="42214"/>
    <cellStyle name="40% - Accent6 5 5" xfId="42215"/>
    <cellStyle name="40% - Accent6 5 5 2" xfId="42216"/>
    <cellStyle name="40% - Accent6 5 5 2 2" xfId="42217"/>
    <cellStyle name="40% - Accent6 5 5 2 2 2" xfId="42218"/>
    <cellStyle name="40% - Accent6 5 5 2 3" xfId="42219"/>
    <cellStyle name="40% - Accent6 5 5 3" xfId="42220"/>
    <cellStyle name="40% - Accent6 5 5 3 2" xfId="42221"/>
    <cellStyle name="40% - Accent6 5 5 3 2 2" xfId="42222"/>
    <cellStyle name="40% - Accent6 5 5 3 3" xfId="42223"/>
    <cellStyle name="40% - Accent6 5 5 4" xfId="42224"/>
    <cellStyle name="40% - Accent6 5 5 4 2" xfId="42225"/>
    <cellStyle name="40% - Accent6 5 5 5" xfId="42226"/>
    <cellStyle name="40% - Accent6 5 6" xfId="42227"/>
    <cellStyle name="40% - Accent6 5 6 2" xfId="42228"/>
    <cellStyle name="40% - Accent6 5 6 2 2" xfId="42229"/>
    <cellStyle name="40% - Accent6 5 6 3" xfId="42230"/>
    <cellStyle name="40% - Accent6 5 7" xfId="42231"/>
    <cellStyle name="40% - Accent6 5 7 2" xfId="42232"/>
    <cellStyle name="40% - Accent6 5 7 2 2" xfId="42233"/>
    <cellStyle name="40% - Accent6 5 7 3" xfId="42234"/>
    <cellStyle name="40% - Accent6 5 8" xfId="42235"/>
    <cellStyle name="40% - Accent6 5 8 2" xfId="42236"/>
    <cellStyle name="40% - Accent6 5 8 2 2" xfId="42237"/>
    <cellStyle name="40% - Accent6 5 8 3" xfId="42238"/>
    <cellStyle name="40% - Accent6 5 9" xfId="42239"/>
    <cellStyle name="40% - Accent6 5 9 2" xfId="42240"/>
    <cellStyle name="40% - Accent6 50" xfId="42241"/>
    <cellStyle name="40% - Accent6 50 2" xfId="42242"/>
    <cellStyle name="40% - Accent6 50 2 2" xfId="42243"/>
    <cellStyle name="40% - Accent6 50 3" xfId="42244"/>
    <cellStyle name="40% - Accent6 50 3 2" xfId="42245"/>
    <cellStyle name="40% - Accent6 50 4" xfId="42246"/>
    <cellStyle name="40% - Accent6 51" xfId="42247"/>
    <cellStyle name="40% - Accent6 51 2" xfId="42248"/>
    <cellStyle name="40% - Accent6 51 2 2" xfId="42249"/>
    <cellStyle name="40% - Accent6 51 3" xfId="42250"/>
    <cellStyle name="40% - Accent6 51 3 2" xfId="42251"/>
    <cellStyle name="40% - Accent6 51 4" xfId="42252"/>
    <cellStyle name="40% - Accent6 52" xfId="42253"/>
    <cellStyle name="40% - Accent6 52 2" xfId="42254"/>
    <cellStyle name="40% - Accent6 52 2 2" xfId="42255"/>
    <cellStyle name="40% - Accent6 52 3" xfId="42256"/>
    <cellStyle name="40% - Accent6 52 3 2" xfId="42257"/>
    <cellStyle name="40% - Accent6 52 4" xfId="42258"/>
    <cellStyle name="40% - Accent6 53" xfId="42259"/>
    <cellStyle name="40% - Accent6 53 2" xfId="42260"/>
    <cellStyle name="40% - Accent6 53 2 2" xfId="42261"/>
    <cellStyle name="40% - Accent6 53 3" xfId="42262"/>
    <cellStyle name="40% - Accent6 53 3 2" xfId="42263"/>
    <cellStyle name="40% - Accent6 53 4" xfId="42264"/>
    <cellStyle name="40% - Accent6 54" xfId="42265"/>
    <cellStyle name="40% - Accent6 54 2" xfId="42266"/>
    <cellStyle name="40% - Accent6 54 2 2" xfId="42267"/>
    <cellStyle name="40% - Accent6 54 3" xfId="42268"/>
    <cellStyle name="40% - Accent6 54 3 2" xfId="42269"/>
    <cellStyle name="40% - Accent6 54 4" xfId="42270"/>
    <cellStyle name="40% - Accent6 55" xfId="42271"/>
    <cellStyle name="40% - Accent6 55 2" xfId="42272"/>
    <cellStyle name="40% - Accent6 55 2 2" xfId="42273"/>
    <cellStyle name="40% - Accent6 55 3" xfId="42274"/>
    <cellStyle name="40% - Accent6 55 3 2" xfId="42275"/>
    <cellStyle name="40% - Accent6 55 4" xfId="42276"/>
    <cellStyle name="40% - Accent6 56" xfId="42277"/>
    <cellStyle name="40% - Accent6 56 2" xfId="42278"/>
    <cellStyle name="40% - Accent6 56 2 2" xfId="42279"/>
    <cellStyle name="40% - Accent6 56 3" xfId="42280"/>
    <cellStyle name="40% - Accent6 56 3 2" xfId="42281"/>
    <cellStyle name="40% - Accent6 56 4" xfId="42282"/>
    <cellStyle name="40% - Accent6 57" xfId="42283"/>
    <cellStyle name="40% - Accent6 57 2" xfId="42284"/>
    <cellStyle name="40% - Accent6 57 2 2" xfId="42285"/>
    <cellStyle name="40% - Accent6 57 3" xfId="42286"/>
    <cellStyle name="40% - Accent6 57 3 2" xfId="42287"/>
    <cellStyle name="40% - Accent6 57 4" xfId="42288"/>
    <cellStyle name="40% - Accent6 58" xfId="42289"/>
    <cellStyle name="40% - Accent6 58 2" xfId="42290"/>
    <cellStyle name="40% - Accent6 58 2 2" xfId="42291"/>
    <cellStyle name="40% - Accent6 58 3" xfId="42292"/>
    <cellStyle name="40% - Accent6 58 3 2" xfId="42293"/>
    <cellStyle name="40% - Accent6 58 4" xfId="42294"/>
    <cellStyle name="40% - Accent6 59" xfId="42295"/>
    <cellStyle name="40% - Accent6 59 2" xfId="42296"/>
    <cellStyle name="40% - Accent6 59 2 2" xfId="42297"/>
    <cellStyle name="40% - Accent6 59 3" xfId="42298"/>
    <cellStyle name="40% - Accent6 59 3 2" xfId="42299"/>
    <cellStyle name="40% - Accent6 59 4" xfId="42300"/>
    <cellStyle name="40% - Accent6 6" xfId="226"/>
    <cellStyle name="40% - Accent6 6 10" xfId="42302"/>
    <cellStyle name="40% - Accent6 6 10 2" xfId="42303"/>
    <cellStyle name="40% - Accent6 6 11" xfId="42304"/>
    <cellStyle name="40% - Accent6 6 12" xfId="42301"/>
    <cellStyle name="40% - Accent6 6 2" xfId="42305"/>
    <cellStyle name="40% - Accent6 6 2 2" xfId="42306"/>
    <cellStyle name="40% - Accent6 6 2 2 2" xfId="42307"/>
    <cellStyle name="40% - Accent6 6 2 2 2 2" xfId="42308"/>
    <cellStyle name="40% - Accent6 6 2 2 2 2 2" xfId="42309"/>
    <cellStyle name="40% - Accent6 6 2 2 2 2 2 2" xfId="42310"/>
    <cellStyle name="40% - Accent6 6 2 2 2 2 2 2 2" xfId="42311"/>
    <cellStyle name="40% - Accent6 6 2 2 2 2 2 3" xfId="42312"/>
    <cellStyle name="40% - Accent6 6 2 2 2 2 3" xfId="42313"/>
    <cellStyle name="40% - Accent6 6 2 2 2 2 3 2" xfId="42314"/>
    <cellStyle name="40% - Accent6 6 2 2 2 2 3 2 2" xfId="42315"/>
    <cellStyle name="40% - Accent6 6 2 2 2 2 3 3" xfId="42316"/>
    <cellStyle name="40% - Accent6 6 2 2 2 2 4" xfId="42317"/>
    <cellStyle name="40% - Accent6 6 2 2 2 2 4 2" xfId="42318"/>
    <cellStyle name="40% - Accent6 6 2 2 2 2 5" xfId="42319"/>
    <cellStyle name="40% - Accent6 6 2 2 2 3" xfId="42320"/>
    <cellStyle name="40% - Accent6 6 2 2 2 3 2" xfId="42321"/>
    <cellStyle name="40% - Accent6 6 2 2 2 3 2 2" xfId="42322"/>
    <cellStyle name="40% - Accent6 6 2 2 2 3 3" xfId="42323"/>
    <cellStyle name="40% - Accent6 6 2 2 2 4" xfId="42324"/>
    <cellStyle name="40% - Accent6 6 2 2 2 4 2" xfId="42325"/>
    <cellStyle name="40% - Accent6 6 2 2 2 4 2 2" xfId="42326"/>
    <cellStyle name="40% - Accent6 6 2 2 2 4 3" xfId="42327"/>
    <cellStyle name="40% - Accent6 6 2 2 2 5" xfId="42328"/>
    <cellStyle name="40% - Accent6 6 2 2 2 5 2" xfId="42329"/>
    <cellStyle name="40% - Accent6 6 2 2 2 6" xfId="42330"/>
    <cellStyle name="40% - Accent6 6 2 2 3" xfId="42331"/>
    <cellStyle name="40% - Accent6 6 2 2 3 2" xfId="42332"/>
    <cellStyle name="40% - Accent6 6 2 2 3 2 2" xfId="42333"/>
    <cellStyle name="40% - Accent6 6 2 2 3 2 2 2" xfId="42334"/>
    <cellStyle name="40% - Accent6 6 2 2 3 2 3" xfId="42335"/>
    <cellStyle name="40% - Accent6 6 2 2 3 3" xfId="42336"/>
    <cellStyle name="40% - Accent6 6 2 2 3 3 2" xfId="42337"/>
    <cellStyle name="40% - Accent6 6 2 2 3 3 2 2" xfId="42338"/>
    <cellStyle name="40% - Accent6 6 2 2 3 3 3" xfId="42339"/>
    <cellStyle name="40% - Accent6 6 2 2 3 4" xfId="42340"/>
    <cellStyle name="40% - Accent6 6 2 2 3 4 2" xfId="42341"/>
    <cellStyle name="40% - Accent6 6 2 2 3 5" xfId="42342"/>
    <cellStyle name="40% - Accent6 6 2 2 4" xfId="42343"/>
    <cellStyle name="40% - Accent6 6 2 2 4 2" xfId="42344"/>
    <cellStyle name="40% - Accent6 6 2 2 4 2 2" xfId="42345"/>
    <cellStyle name="40% - Accent6 6 2 2 4 3" xfId="42346"/>
    <cellStyle name="40% - Accent6 6 2 2 5" xfId="42347"/>
    <cellStyle name="40% - Accent6 6 2 2 5 2" xfId="42348"/>
    <cellStyle name="40% - Accent6 6 2 2 5 2 2" xfId="42349"/>
    <cellStyle name="40% - Accent6 6 2 2 5 3" xfId="42350"/>
    <cellStyle name="40% - Accent6 6 2 2 6" xfId="42351"/>
    <cellStyle name="40% - Accent6 6 2 2 6 2" xfId="42352"/>
    <cellStyle name="40% - Accent6 6 2 2 6 2 2" xfId="42353"/>
    <cellStyle name="40% - Accent6 6 2 2 6 3" xfId="42354"/>
    <cellStyle name="40% - Accent6 6 2 2 7" xfId="42355"/>
    <cellStyle name="40% - Accent6 6 2 2 7 2" xfId="42356"/>
    <cellStyle name="40% - Accent6 6 2 2 8" xfId="42357"/>
    <cellStyle name="40% - Accent6 6 2 3" xfId="42358"/>
    <cellStyle name="40% - Accent6 6 2 3 2" xfId="42359"/>
    <cellStyle name="40% - Accent6 6 2 3 2 2" xfId="42360"/>
    <cellStyle name="40% - Accent6 6 2 3 2 2 2" xfId="42361"/>
    <cellStyle name="40% - Accent6 6 2 3 2 2 2 2" xfId="42362"/>
    <cellStyle name="40% - Accent6 6 2 3 2 2 3" xfId="42363"/>
    <cellStyle name="40% - Accent6 6 2 3 2 3" xfId="42364"/>
    <cellStyle name="40% - Accent6 6 2 3 2 3 2" xfId="42365"/>
    <cellStyle name="40% - Accent6 6 2 3 2 3 2 2" xfId="42366"/>
    <cellStyle name="40% - Accent6 6 2 3 2 3 3" xfId="42367"/>
    <cellStyle name="40% - Accent6 6 2 3 2 4" xfId="42368"/>
    <cellStyle name="40% - Accent6 6 2 3 2 4 2" xfId="42369"/>
    <cellStyle name="40% - Accent6 6 2 3 2 5" xfId="42370"/>
    <cellStyle name="40% - Accent6 6 2 3 3" xfId="42371"/>
    <cellStyle name="40% - Accent6 6 2 3 3 2" xfId="42372"/>
    <cellStyle name="40% - Accent6 6 2 3 3 2 2" xfId="42373"/>
    <cellStyle name="40% - Accent6 6 2 3 3 3" xfId="42374"/>
    <cellStyle name="40% - Accent6 6 2 3 4" xfId="42375"/>
    <cellStyle name="40% - Accent6 6 2 3 4 2" xfId="42376"/>
    <cellStyle name="40% - Accent6 6 2 3 4 2 2" xfId="42377"/>
    <cellStyle name="40% - Accent6 6 2 3 4 3" xfId="42378"/>
    <cellStyle name="40% - Accent6 6 2 3 5" xfId="42379"/>
    <cellStyle name="40% - Accent6 6 2 3 5 2" xfId="42380"/>
    <cellStyle name="40% - Accent6 6 2 3 6" xfId="42381"/>
    <cellStyle name="40% - Accent6 6 2 4" xfId="42382"/>
    <cellStyle name="40% - Accent6 6 2 4 2" xfId="42383"/>
    <cellStyle name="40% - Accent6 6 2 4 2 2" xfId="42384"/>
    <cellStyle name="40% - Accent6 6 2 4 2 2 2" xfId="42385"/>
    <cellStyle name="40% - Accent6 6 2 4 2 3" xfId="42386"/>
    <cellStyle name="40% - Accent6 6 2 4 3" xfId="42387"/>
    <cellStyle name="40% - Accent6 6 2 4 3 2" xfId="42388"/>
    <cellStyle name="40% - Accent6 6 2 4 3 2 2" xfId="42389"/>
    <cellStyle name="40% - Accent6 6 2 4 3 3" xfId="42390"/>
    <cellStyle name="40% - Accent6 6 2 4 4" xfId="42391"/>
    <cellStyle name="40% - Accent6 6 2 4 4 2" xfId="42392"/>
    <cellStyle name="40% - Accent6 6 2 4 5" xfId="42393"/>
    <cellStyle name="40% - Accent6 6 2 5" xfId="42394"/>
    <cellStyle name="40% - Accent6 6 2 5 2" xfId="42395"/>
    <cellStyle name="40% - Accent6 6 2 5 2 2" xfId="42396"/>
    <cellStyle name="40% - Accent6 6 2 5 3" xfId="42397"/>
    <cellStyle name="40% - Accent6 6 2 6" xfId="42398"/>
    <cellStyle name="40% - Accent6 6 2 6 2" xfId="42399"/>
    <cellStyle name="40% - Accent6 6 2 6 2 2" xfId="42400"/>
    <cellStyle name="40% - Accent6 6 2 6 3" xfId="42401"/>
    <cellStyle name="40% - Accent6 6 2 7" xfId="42402"/>
    <cellStyle name="40% - Accent6 6 2 7 2" xfId="42403"/>
    <cellStyle name="40% - Accent6 6 2 7 2 2" xfId="42404"/>
    <cellStyle name="40% - Accent6 6 2 7 3" xfId="42405"/>
    <cellStyle name="40% - Accent6 6 2 8" xfId="42406"/>
    <cellStyle name="40% - Accent6 6 2 8 2" xfId="42407"/>
    <cellStyle name="40% - Accent6 6 2 9" xfId="42408"/>
    <cellStyle name="40% - Accent6 6 3" xfId="42409"/>
    <cellStyle name="40% - Accent6 6 3 2" xfId="42410"/>
    <cellStyle name="40% - Accent6 6 3 2 2" xfId="42411"/>
    <cellStyle name="40% - Accent6 6 3 2 2 2" xfId="42412"/>
    <cellStyle name="40% - Accent6 6 3 2 2 2 2" xfId="42413"/>
    <cellStyle name="40% - Accent6 6 3 2 2 2 2 2" xfId="42414"/>
    <cellStyle name="40% - Accent6 6 3 2 2 2 3" xfId="42415"/>
    <cellStyle name="40% - Accent6 6 3 2 2 3" xfId="42416"/>
    <cellStyle name="40% - Accent6 6 3 2 2 3 2" xfId="42417"/>
    <cellStyle name="40% - Accent6 6 3 2 2 3 2 2" xfId="42418"/>
    <cellStyle name="40% - Accent6 6 3 2 2 3 3" xfId="42419"/>
    <cellStyle name="40% - Accent6 6 3 2 2 4" xfId="42420"/>
    <cellStyle name="40% - Accent6 6 3 2 2 4 2" xfId="42421"/>
    <cellStyle name="40% - Accent6 6 3 2 2 5" xfId="42422"/>
    <cellStyle name="40% - Accent6 6 3 2 3" xfId="42423"/>
    <cellStyle name="40% - Accent6 6 3 2 3 2" xfId="42424"/>
    <cellStyle name="40% - Accent6 6 3 2 3 2 2" xfId="42425"/>
    <cellStyle name="40% - Accent6 6 3 2 3 3" xfId="42426"/>
    <cellStyle name="40% - Accent6 6 3 2 4" xfId="42427"/>
    <cellStyle name="40% - Accent6 6 3 2 4 2" xfId="42428"/>
    <cellStyle name="40% - Accent6 6 3 2 4 2 2" xfId="42429"/>
    <cellStyle name="40% - Accent6 6 3 2 4 3" xfId="42430"/>
    <cellStyle name="40% - Accent6 6 3 2 5" xfId="42431"/>
    <cellStyle name="40% - Accent6 6 3 2 5 2" xfId="42432"/>
    <cellStyle name="40% - Accent6 6 3 2 6" xfId="42433"/>
    <cellStyle name="40% - Accent6 6 3 3" xfId="42434"/>
    <cellStyle name="40% - Accent6 6 3 3 2" xfId="42435"/>
    <cellStyle name="40% - Accent6 6 3 3 2 2" xfId="42436"/>
    <cellStyle name="40% - Accent6 6 3 3 2 2 2" xfId="42437"/>
    <cellStyle name="40% - Accent6 6 3 3 2 3" xfId="42438"/>
    <cellStyle name="40% - Accent6 6 3 3 3" xfId="42439"/>
    <cellStyle name="40% - Accent6 6 3 3 3 2" xfId="42440"/>
    <cellStyle name="40% - Accent6 6 3 3 3 2 2" xfId="42441"/>
    <cellStyle name="40% - Accent6 6 3 3 3 3" xfId="42442"/>
    <cellStyle name="40% - Accent6 6 3 3 4" xfId="42443"/>
    <cellStyle name="40% - Accent6 6 3 3 4 2" xfId="42444"/>
    <cellStyle name="40% - Accent6 6 3 3 5" xfId="42445"/>
    <cellStyle name="40% - Accent6 6 3 4" xfId="42446"/>
    <cellStyle name="40% - Accent6 6 3 4 2" xfId="42447"/>
    <cellStyle name="40% - Accent6 6 3 4 2 2" xfId="42448"/>
    <cellStyle name="40% - Accent6 6 3 4 3" xfId="42449"/>
    <cellStyle name="40% - Accent6 6 3 5" xfId="42450"/>
    <cellStyle name="40% - Accent6 6 3 5 2" xfId="42451"/>
    <cellStyle name="40% - Accent6 6 3 5 2 2" xfId="42452"/>
    <cellStyle name="40% - Accent6 6 3 5 3" xfId="42453"/>
    <cellStyle name="40% - Accent6 6 3 6" xfId="42454"/>
    <cellStyle name="40% - Accent6 6 3 6 2" xfId="42455"/>
    <cellStyle name="40% - Accent6 6 3 6 2 2" xfId="42456"/>
    <cellStyle name="40% - Accent6 6 3 6 3" xfId="42457"/>
    <cellStyle name="40% - Accent6 6 3 7" xfId="42458"/>
    <cellStyle name="40% - Accent6 6 3 7 2" xfId="42459"/>
    <cellStyle name="40% - Accent6 6 3 8" xfId="42460"/>
    <cellStyle name="40% - Accent6 6 4" xfId="42461"/>
    <cellStyle name="40% - Accent6 6 4 2" xfId="42462"/>
    <cellStyle name="40% - Accent6 6 4 2 2" xfId="42463"/>
    <cellStyle name="40% - Accent6 6 4 2 2 2" xfId="42464"/>
    <cellStyle name="40% - Accent6 6 4 2 2 2 2" xfId="42465"/>
    <cellStyle name="40% - Accent6 6 4 2 2 3" xfId="42466"/>
    <cellStyle name="40% - Accent6 6 4 2 3" xfId="42467"/>
    <cellStyle name="40% - Accent6 6 4 2 3 2" xfId="42468"/>
    <cellStyle name="40% - Accent6 6 4 2 3 2 2" xfId="42469"/>
    <cellStyle name="40% - Accent6 6 4 2 3 3" xfId="42470"/>
    <cellStyle name="40% - Accent6 6 4 2 4" xfId="42471"/>
    <cellStyle name="40% - Accent6 6 4 2 4 2" xfId="42472"/>
    <cellStyle name="40% - Accent6 6 4 2 5" xfId="42473"/>
    <cellStyle name="40% - Accent6 6 4 3" xfId="42474"/>
    <cellStyle name="40% - Accent6 6 4 3 2" xfId="42475"/>
    <cellStyle name="40% - Accent6 6 4 3 2 2" xfId="42476"/>
    <cellStyle name="40% - Accent6 6 4 3 3" xfId="42477"/>
    <cellStyle name="40% - Accent6 6 4 4" xfId="42478"/>
    <cellStyle name="40% - Accent6 6 4 4 2" xfId="42479"/>
    <cellStyle name="40% - Accent6 6 4 4 2 2" xfId="42480"/>
    <cellStyle name="40% - Accent6 6 4 4 3" xfId="42481"/>
    <cellStyle name="40% - Accent6 6 4 5" xfId="42482"/>
    <cellStyle name="40% - Accent6 6 4 5 2" xfId="42483"/>
    <cellStyle name="40% - Accent6 6 4 6" xfId="42484"/>
    <cellStyle name="40% - Accent6 6 5" xfId="42485"/>
    <cellStyle name="40% - Accent6 6 5 2" xfId="42486"/>
    <cellStyle name="40% - Accent6 6 5 2 2" xfId="42487"/>
    <cellStyle name="40% - Accent6 6 5 2 2 2" xfId="42488"/>
    <cellStyle name="40% - Accent6 6 5 2 3" xfId="42489"/>
    <cellStyle name="40% - Accent6 6 5 3" xfId="42490"/>
    <cellStyle name="40% - Accent6 6 5 3 2" xfId="42491"/>
    <cellStyle name="40% - Accent6 6 5 3 2 2" xfId="42492"/>
    <cellStyle name="40% - Accent6 6 5 3 3" xfId="42493"/>
    <cellStyle name="40% - Accent6 6 5 4" xfId="42494"/>
    <cellStyle name="40% - Accent6 6 5 4 2" xfId="42495"/>
    <cellStyle name="40% - Accent6 6 5 5" xfId="42496"/>
    <cellStyle name="40% - Accent6 6 6" xfId="42497"/>
    <cellStyle name="40% - Accent6 6 6 2" xfId="42498"/>
    <cellStyle name="40% - Accent6 6 6 2 2" xfId="42499"/>
    <cellStyle name="40% - Accent6 6 6 3" xfId="42500"/>
    <cellStyle name="40% - Accent6 6 7" xfId="42501"/>
    <cellStyle name="40% - Accent6 6 7 2" xfId="42502"/>
    <cellStyle name="40% - Accent6 6 7 2 2" xfId="42503"/>
    <cellStyle name="40% - Accent6 6 7 3" xfId="42504"/>
    <cellStyle name="40% - Accent6 6 8" xfId="42505"/>
    <cellStyle name="40% - Accent6 6 8 2" xfId="42506"/>
    <cellStyle name="40% - Accent6 6 8 2 2" xfId="42507"/>
    <cellStyle name="40% - Accent6 6 8 3" xfId="42508"/>
    <cellStyle name="40% - Accent6 6 9" xfId="42509"/>
    <cellStyle name="40% - Accent6 6 9 2" xfId="42510"/>
    <cellStyle name="40% - Accent6 60" xfId="42511"/>
    <cellStyle name="40% - Accent6 60 2" xfId="42512"/>
    <cellStyle name="40% - Accent6 60 2 2" xfId="42513"/>
    <cellStyle name="40% - Accent6 60 3" xfId="42514"/>
    <cellStyle name="40% - Accent6 60 3 2" xfId="42515"/>
    <cellStyle name="40% - Accent6 60 4" xfId="42516"/>
    <cellStyle name="40% - Accent6 61" xfId="42517"/>
    <cellStyle name="40% - Accent6 61 2" xfId="42518"/>
    <cellStyle name="40% - Accent6 61 2 2" xfId="42519"/>
    <cellStyle name="40% - Accent6 61 3" xfId="42520"/>
    <cellStyle name="40% - Accent6 61 3 2" xfId="42521"/>
    <cellStyle name="40% - Accent6 61 4" xfId="42522"/>
    <cellStyle name="40% - Accent6 62" xfId="42523"/>
    <cellStyle name="40% - Accent6 62 2" xfId="42524"/>
    <cellStyle name="40% - Accent6 62 2 2" xfId="42525"/>
    <cellStyle name="40% - Accent6 62 3" xfId="42526"/>
    <cellStyle name="40% - Accent6 62 3 2" xfId="42527"/>
    <cellStyle name="40% - Accent6 62 4" xfId="42528"/>
    <cellStyle name="40% - Accent6 63" xfId="42529"/>
    <cellStyle name="40% - Accent6 63 2" xfId="42530"/>
    <cellStyle name="40% - Accent6 63 2 2" xfId="42531"/>
    <cellStyle name="40% - Accent6 63 3" xfId="42532"/>
    <cellStyle name="40% - Accent6 63 3 2" xfId="42533"/>
    <cellStyle name="40% - Accent6 63 4" xfId="42534"/>
    <cellStyle name="40% - Accent6 64" xfId="42535"/>
    <cellStyle name="40% - Accent6 64 2" xfId="42536"/>
    <cellStyle name="40% - Accent6 64 2 2" xfId="42537"/>
    <cellStyle name="40% - Accent6 64 3" xfId="42538"/>
    <cellStyle name="40% - Accent6 64 3 2" xfId="42539"/>
    <cellStyle name="40% - Accent6 64 4" xfId="42540"/>
    <cellStyle name="40% - Accent6 65" xfId="42541"/>
    <cellStyle name="40% - Accent6 65 2" xfId="42542"/>
    <cellStyle name="40% - Accent6 65 2 2" xfId="42543"/>
    <cellStyle name="40% - Accent6 65 3" xfId="42544"/>
    <cellStyle name="40% - Accent6 65 3 2" xfId="42545"/>
    <cellStyle name="40% - Accent6 65 4" xfId="42546"/>
    <cellStyle name="40% - Accent6 66" xfId="42547"/>
    <cellStyle name="40% - Accent6 66 2" xfId="42548"/>
    <cellStyle name="40% - Accent6 66 2 2" xfId="42549"/>
    <cellStyle name="40% - Accent6 66 3" xfId="42550"/>
    <cellStyle name="40% - Accent6 66 3 2" xfId="42551"/>
    <cellStyle name="40% - Accent6 66 4" xfId="42552"/>
    <cellStyle name="40% - Accent6 67" xfId="42553"/>
    <cellStyle name="40% - Accent6 67 2" xfId="42554"/>
    <cellStyle name="40% - Accent6 67 2 2" xfId="42555"/>
    <cellStyle name="40% - Accent6 67 3" xfId="42556"/>
    <cellStyle name="40% - Accent6 67 3 2" xfId="42557"/>
    <cellStyle name="40% - Accent6 67 4" xfId="42558"/>
    <cellStyle name="40% - Accent6 68" xfId="42559"/>
    <cellStyle name="40% - Accent6 68 2" xfId="42560"/>
    <cellStyle name="40% - Accent6 68 2 2" xfId="42561"/>
    <cellStyle name="40% - Accent6 68 3" xfId="42562"/>
    <cellStyle name="40% - Accent6 68 3 2" xfId="42563"/>
    <cellStyle name="40% - Accent6 68 4" xfId="42564"/>
    <cellStyle name="40% - Accent6 69" xfId="42565"/>
    <cellStyle name="40% - Accent6 69 2" xfId="42566"/>
    <cellStyle name="40% - Accent6 69 2 2" xfId="42567"/>
    <cellStyle name="40% - Accent6 69 3" xfId="42568"/>
    <cellStyle name="40% - Accent6 69 3 2" xfId="42569"/>
    <cellStyle name="40% - Accent6 69 4" xfId="42570"/>
    <cellStyle name="40% - Accent6 7" xfId="42571"/>
    <cellStyle name="40% - Accent6 7 10" xfId="42572"/>
    <cellStyle name="40% - Accent6 7 10 2" xfId="42573"/>
    <cellStyle name="40% - Accent6 7 11" xfId="42574"/>
    <cellStyle name="40% - Accent6 7 2" xfId="42575"/>
    <cellStyle name="40% - Accent6 7 2 2" xfId="42576"/>
    <cellStyle name="40% - Accent6 7 2 2 2" xfId="42577"/>
    <cellStyle name="40% - Accent6 7 2 2 2 2" xfId="42578"/>
    <cellStyle name="40% - Accent6 7 2 2 2 2 2" xfId="42579"/>
    <cellStyle name="40% - Accent6 7 2 2 2 2 2 2" xfId="42580"/>
    <cellStyle name="40% - Accent6 7 2 2 2 2 2 2 2" xfId="42581"/>
    <cellStyle name="40% - Accent6 7 2 2 2 2 2 3" xfId="42582"/>
    <cellStyle name="40% - Accent6 7 2 2 2 2 3" xfId="42583"/>
    <cellStyle name="40% - Accent6 7 2 2 2 2 3 2" xfId="42584"/>
    <cellStyle name="40% - Accent6 7 2 2 2 2 3 2 2" xfId="42585"/>
    <cellStyle name="40% - Accent6 7 2 2 2 2 3 3" xfId="42586"/>
    <cellStyle name="40% - Accent6 7 2 2 2 2 4" xfId="42587"/>
    <cellStyle name="40% - Accent6 7 2 2 2 2 4 2" xfId="42588"/>
    <cellStyle name="40% - Accent6 7 2 2 2 2 5" xfId="42589"/>
    <cellStyle name="40% - Accent6 7 2 2 2 3" xfId="42590"/>
    <cellStyle name="40% - Accent6 7 2 2 2 3 2" xfId="42591"/>
    <cellStyle name="40% - Accent6 7 2 2 2 3 2 2" xfId="42592"/>
    <cellStyle name="40% - Accent6 7 2 2 2 3 3" xfId="42593"/>
    <cellStyle name="40% - Accent6 7 2 2 2 4" xfId="42594"/>
    <cellStyle name="40% - Accent6 7 2 2 2 4 2" xfId="42595"/>
    <cellStyle name="40% - Accent6 7 2 2 2 4 2 2" xfId="42596"/>
    <cellStyle name="40% - Accent6 7 2 2 2 4 3" xfId="42597"/>
    <cellStyle name="40% - Accent6 7 2 2 2 5" xfId="42598"/>
    <cellStyle name="40% - Accent6 7 2 2 2 5 2" xfId="42599"/>
    <cellStyle name="40% - Accent6 7 2 2 2 6" xfId="42600"/>
    <cellStyle name="40% - Accent6 7 2 2 3" xfId="42601"/>
    <cellStyle name="40% - Accent6 7 2 2 3 2" xfId="42602"/>
    <cellStyle name="40% - Accent6 7 2 2 3 2 2" xfId="42603"/>
    <cellStyle name="40% - Accent6 7 2 2 3 2 2 2" xfId="42604"/>
    <cellStyle name="40% - Accent6 7 2 2 3 2 3" xfId="42605"/>
    <cellStyle name="40% - Accent6 7 2 2 3 3" xfId="42606"/>
    <cellStyle name="40% - Accent6 7 2 2 3 3 2" xfId="42607"/>
    <cellStyle name="40% - Accent6 7 2 2 3 3 2 2" xfId="42608"/>
    <cellStyle name="40% - Accent6 7 2 2 3 3 3" xfId="42609"/>
    <cellStyle name="40% - Accent6 7 2 2 3 4" xfId="42610"/>
    <cellStyle name="40% - Accent6 7 2 2 3 4 2" xfId="42611"/>
    <cellStyle name="40% - Accent6 7 2 2 3 5" xfId="42612"/>
    <cellStyle name="40% - Accent6 7 2 2 4" xfId="42613"/>
    <cellStyle name="40% - Accent6 7 2 2 4 2" xfId="42614"/>
    <cellStyle name="40% - Accent6 7 2 2 4 2 2" xfId="42615"/>
    <cellStyle name="40% - Accent6 7 2 2 4 3" xfId="42616"/>
    <cellStyle name="40% - Accent6 7 2 2 5" xfId="42617"/>
    <cellStyle name="40% - Accent6 7 2 2 5 2" xfId="42618"/>
    <cellStyle name="40% - Accent6 7 2 2 5 2 2" xfId="42619"/>
    <cellStyle name="40% - Accent6 7 2 2 5 3" xfId="42620"/>
    <cellStyle name="40% - Accent6 7 2 2 6" xfId="42621"/>
    <cellStyle name="40% - Accent6 7 2 2 6 2" xfId="42622"/>
    <cellStyle name="40% - Accent6 7 2 2 6 2 2" xfId="42623"/>
    <cellStyle name="40% - Accent6 7 2 2 6 3" xfId="42624"/>
    <cellStyle name="40% - Accent6 7 2 2 7" xfId="42625"/>
    <cellStyle name="40% - Accent6 7 2 2 7 2" xfId="42626"/>
    <cellStyle name="40% - Accent6 7 2 2 8" xfId="42627"/>
    <cellStyle name="40% - Accent6 7 2 3" xfId="42628"/>
    <cellStyle name="40% - Accent6 7 2 3 2" xfId="42629"/>
    <cellStyle name="40% - Accent6 7 2 3 2 2" xfId="42630"/>
    <cellStyle name="40% - Accent6 7 2 3 2 2 2" xfId="42631"/>
    <cellStyle name="40% - Accent6 7 2 3 2 2 2 2" xfId="42632"/>
    <cellStyle name="40% - Accent6 7 2 3 2 2 3" xfId="42633"/>
    <cellStyle name="40% - Accent6 7 2 3 2 3" xfId="42634"/>
    <cellStyle name="40% - Accent6 7 2 3 2 3 2" xfId="42635"/>
    <cellStyle name="40% - Accent6 7 2 3 2 3 2 2" xfId="42636"/>
    <cellStyle name="40% - Accent6 7 2 3 2 3 3" xfId="42637"/>
    <cellStyle name="40% - Accent6 7 2 3 2 4" xfId="42638"/>
    <cellStyle name="40% - Accent6 7 2 3 2 4 2" xfId="42639"/>
    <cellStyle name="40% - Accent6 7 2 3 2 5" xfId="42640"/>
    <cellStyle name="40% - Accent6 7 2 3 3" xfId="42641"/>
    <cellStyle name="40% - Accent6 7 2 3 3 2" xfId="42642"/>
    <cellStyle name="40% - Accent6 7 2 3 3 2 2" xfId="42643"/>
    <cellStyle name="40% - Accent6 7 2 3 3 3" xfId="42644"/>
    <cellStyle name="40% - Accent6 7 2 3 4" xfId="42645"/>
    <cellStyle name="40% - Accent6 7 2 3 4 2" xfId="42646"/>
    <cellStyle name="40% - Accent6 7 2 3 4 2 2" xfId="42647"/>
    <cellStyle name="40% - Accent6 7 2 3 4 3" xfId="42648"/>
    <cellStyle name="40% - Accent6 7 2 3 5" xfId="42649"/>
    <cellStyle name="40% - Accent6 7 2 3 5 2" xfId="42650"/>
    <cellStyle name="40% - Accent6 7 2 3 6" xfId="42651"/>
    <cellStyle name="40% - Accent6 7 2 4" xfId="42652"/>
    <cellStyle name="40% - Accent6 7 2 4 2" xfId="42653"/>
    <cellStyle name="40% - Accent6 7 2 4 2 2" xfId="42654"/>
    <cellStyle name="40% - Accent6 7 2 4 2 2 2" xfId="42655"/>
    <cellStyle name="40% - Accent6 7 2 4 2 3" xfId="42656"/>
    <cellStyle name="40% - Accent6 7 2 4 3" xfId="42657"/>
    <cellStyle name="40% - Accent6 7 2 4 3 2" xfId="42658"/>
    <cellStyle name="40% - Accent6 7 2 4 3 2 2" xfId="42659"/>
    <cellStyle name="40% - Accent6 7 2 4 3 3" xfId="42660"/>
    <cellStyle name="40% - Accent6 7 2 4 4" xfId="42661"/>
    <cellStyle name="40% - Accent6 7 2 4 4 2" xfId="42662"/>
    <cellStyle name="40% - Accent6 7 2 4 5" xfId="42663"/>
    <cellStyle name="40% - Accent6 7 2 5" xfId="42664"/>
    <cellStyle name="40% - Accent6 7 2 5 2" xfId="42665"/>
    <cellStyle name="40% - Accent6 7 2 5 2 2" xfId="42666"/>
    <cellStyle name="40% - Accent6 7 2 5 3" xfId="42667"/>
    <cellStyle name="40% - Accent6 7 2 6" xfId="42668"/>
    <cellStyle name="40% - Accent6 7 2 6 2" xfId="42669"/>
    <cellStyle name="40% - Accent6 7 2 6 2 2" xfId="42670"/>
    <cellStyle name="40% - Accent6 7 2 6 3" xfId="42671"/>
    <cellStyle name="40% - Accent6 7 2 7" xfId="42672"/>
    <cellStyle name="40% - Accent6 7 2 7 2" xfId="42673"/>
    <cellStyle name="40% - Accent6 7 2 7 2 2" xfId="42674"/>
    <cellStyle name="40% - Accent6 7 2 7 3" xfId="42675"/>
    <cellStyle name="40% - Accent6 7 2 8" xfId="42676"/>
    <cellStyle name="40% - Accent6 7 2 8 2" xfId="42677"/>
    <cellStyle name="40% - Accent6 7 2 9" xfId="42678"/>
    <cellStyle name="40% - Accent6 7 3" xfId="42679"/>
    <cellStyle name="40% - Accent6 7 3 2" xfId="42680"/>
    <cellStyle name="40% - Accent6 7 3 2 2" xfId="42681"/>
    <cellStyle name="40% - Accent6 7 3 2 2 2" xfId="42682"/>
    <cellStyle name="40% - Accent6 7 3 2 2 2 2" xfId="42683"/>
    <cellStyle name="40% - Accent6 7 3 2 2 2 2 2" xfId="42684"/>
    <cellStyle name="40% - Accent6 7 3 2 2 2 3" xfId="42685"/>
    <cellStyle name="40% - Accent6 7 3 2 2 3" xfId="42686"/>
    <cellStyle name="40% - Accent6 7 3 2 2 3 2" xfId="42687"/>
    <cellStyle name="40% - Accent6 7 3 2 2 3 2 2" xfId="42688"/>
    <cellStyle name="40% - Accent6 7 3 2 2 3 3" xfId="42689"/>
    <cellStyle name="40% - Accent6 7 3 2 2 4" xfId="42690"/>
    <cellStyle name="40% - Accent6 7 3 2 2 4 2" xfId="42691"/>
    <cellStyle name="40% - Accent6 7 3 2 2 5" xfId="42692"/>
    <cellStyle name="40% - Accent6 7 3 2 3" xfId="42693"/>
    <cellStyle name="40% - Accent6 7 3 2 3 2" xfId="42694"/>
    <cellStyle name="40% - Accent6 7 3 2 3 2 2" xfId="42695"/>
    <cellStyle name="40% - Accent6 7 3 2 3 3" xfId="42696"/>
    <cellStyle name="40% - Accent6 7 3 2 4" xfId="42697"/>
    <cellStyle name="40% - Accent6 7 3 2 4 2" xfId="42698"/>
    <cellStyle name="40% - Accent6 7 3 2 4 2 2" xfId="42699"/>
    <cellStyle name="40% - Accent6 7 3 2 4 3" xfId="42700"/>
    <cellStyle name="40% - Accent6 7 3 2 5" xfId="42701"/>
    <cellStyle name="40% - Accent6 7 3 2 5 2" xfId="42702"/>
    <cellStyle name="40% - Accent6 7 3 2 6" xfId="42703"/>
    <cellStyle name="40% - Accent6 7 3 3" xfId="42704"/>
    <cellStyle name="40% - Accent6 7 3 3 2" xfId="42705"/>
    <cellStyle name="40% - Accent6 7 3 3 2 2" xfId="42706"/>
    <cellStyle name="40% - Accent6 7 3 3 2 2 2" xfId="42707"/>
    <cellStyle name="40% - Accent6 7 3 3 2 3" xfId="42708"/>
    <cellStyle name="40% - Accent6 7 3 3 3" xfId="42709"/>
    <cellStyle name="40% - Accent6 7 3 3 3 2" xfId="42710"/>
    <cellStyle name="40% - Accent6 7 3 3 3 2 2" xfId="42711"/>
    <cellStyle name="40% - Accent6 7 3 3 3 3" xfId="42712"/>
    <cellStyle name="40% - Accent6 7 3 3 4" xfId="42713"/>
    <cellStyle name="40% - Accent6 7 3 3 4 2" xfId="42714"/>
    <cellStyle name="40% - Accent6 7 3 3 5" xfId="42715"/>
    <cellStyle name="40% - Accent6 7 3 4" xfId="42716"/>
    <cellStyle name="40% - Accent6 7 3 4 2" xfId="42717"/>
    <cellStyle name="40% - Accent6 7 3 4 2 2" xfId="42718"/>
    <cellStyle name="40% - Accent6 7 3 4 3" xfId="42719"/>
    <cellStyle name="40% - Accent6 7 3 5" xfId="42720"/>
    <cellStyle name="40% - Accent6 7 3 5 2" xfId="42721"/>
    <cellStyle name="40% - Accent6 7 3 5 2 2" xfId="42722"/>
    <cellStyle name="40% - Accent6 7 3 5 3" xfId="42723"/>
    <cellStyle name="40% - Accent6 7 3 6" xfId="42724"/>
    <cellStyle name="40% - Accent6 7 3 6 2" xfId="42725"/>
    <cellStyle name="40% - Accent6 7 3 6 2 2" xfId="42726"/>
    <cellStyle name="40% - Accent6 7 3 6 3" xfId="42727"/>
    <cellStyle name="40% - Accent6 7 3 7" xfId="42728"/>
    <cellStyle name="40% - Accent6 7 3 7 2" xfId="42729"/>
    <cellStyle name="40% - Accent6 7 3 8" xfId="42730"/>
    <cellStyle name="40% - Accent6 7 4" xfId="42731"/>
    <cellStyle name="40% - Accent6 7 4 2" xfId="42732"/>
    <cellStyle name="40% - Accent6 7 4 2 2" xfId="42733"/>
    <cellStyle name="40% - Accent6 7 4 2 2 2" xfId="42734"/>
    <cellStyle name="40% - Accent6 7 4 2 2 2 2" xfId="42735"/>
    <cellStyle name="40% - Accent6 7 4 2 2 3" xfId="42736"/>
    <cellStyle name="40% - Accent6 7 4 2 3" xfId="42737"/>
    <cellStyle name="40% - Accent6 7 4 2 3 2" xfId="42738"/>
    <cellStyle name="40% - Accent6 7 4 2 3 2 2" xfId="42739"/>
    <cellStyle name="40% - Accent6 7 4 2 3 3" xfId="42740"/>
    <cellStyle name="40% - Accent6 7 4 2 4" xfId="42741"/>
    <cellStyle name="40% - Accent6 7 4 2 4 2" xfId="42742"/>
    <cellStyle name="40% - Accent6 7 4 2 5" xfId="42743"/>
    <cellStyle name="40% - Accent6 7 4 3" xfId="42744"/>
    <cellStyle name="40% - Accent6 7 4 3 2" xfId="42745"/>
    <cellStyle name="40% - Accent6 7 4 3 2 2" xfId="42746"/>
    <cellStyle name="40% - Accent6 7 4 3 3" xfId="42747"/>
    <cellStyle name="40% - Accent6 7 4 4" xfId="42748"/>
    <cellStyle name="40% - Accent6 7 4 4 2" xfId="42749"/>
    <cellStyle name="40% - Accent6 7 4 4 2 2" xfId="42750"/>
    <cellStyle name="40% - Accent6 7 4 4 3" xfId="42751"/>
    <cellStyle name="40% - Accent6 7 4 5" xfId="42752"/>
    <cellStyle name="40% - Accent6 7 4 5 2" xfId="42753"/>
    <cellStyle name="40% - Accent6 7 4 6" xfId="42754"/>
    <cellStyle name="40% - Accent6 7 5" xfId="42755"/>
    <cellStyle name="40% - Accent6 7 5 2" xfId="42756"/>
    <cellStyle name="40% - Accent6 7 5 2 2" xfId="42757"/>
    <cellStyle name="40% - Accent6 7 5 2 2 2" xfId="42758"/>
    <cellStyle name="40% - Accent6 7 5 2 3" xfId="42759"/>
    <cellStyle name="40% - Accent6 7 5 3" xfId="42760"/>
    <cellStyle name="40% - Accent6 7 5 3 2" xfId="42761"/>
    <cellStyle name="40% - Accent6 7 5 3 2 2" xfId="42762"/>
    <cellStyle name="40% - Accent6 7 5 3 3" xfId="42763"/>
    <cellStyle name="40% - Accent6 7 5 4" xfId="42764"/>
    <cellStyle name="40% - Accent6 7 5 4 2" xfId="42765"/>
    <cellStyle name="40% - Accent6 7 5 5" xfId="42766"/>
    <cellStyle name="40% - Accent6 7 6" xfId="42767"/>
    <cellStyle name="40% - Accent6 7 6 2" xfId="42768"/>
    <cellStyle name="40% - Accent6 7 6 2 2" xfId="42769"/>
    <cellStyle name="40% - Accent6 7 6 3" xfId="42770"/>
    <cellStyle name="40% - Accent6 7 7" xfId="42771"/>
    <cellStyle name="40% - Accent6 7 7 2" xfId="42772"/>
    <cellStyle name="40% - Accent6 7 7 2 2" xfId="42773"/>
    <cellStyle name="40% - Accent6 7 7 3" xfId="42774"/>
    <cellStyle name="40% - Accent6 7 8" xfId="42775"/>
    <cellStyle name="40% - Accent6 7 8 2" xfId="42776"/>
    <cellStyle name="40% - Accent6 7 8 2 2" xfId="42777"/>
    <cellStyle name="40% - Accent6 7 8 3" xfId="42778"/>
    <cellStyle name="40% - Accent6 7 9" xfId="42779"/>
    <cellStyle name="40% - Accent6 7 9 2" xfId="42780"/>
    <cellStyle name="40% - Accent6 70" xfId="42781"/>
    <cellStyle name="40% - Accent6 70 2" xfId="42782"/>
    <cellStyle name="40% - Accent6 70 2 2" xfId="42783"/>
    <cellStyle name="40% - Accent6 70 3" xfId="42784"/>
    <cellStyle name="40% - Accent6 70 3 2" xfId="42785"/>
    <cellStyle name="40% - Accent6 70 4" xfId="42786"/>
    <cellStyle name="40% - Accent6 71" xfId="42787"/>
    <cellStyle name="40% - Accent6 71 2" xfId="42788"/>
    <cellStyle name="40% - Accent6 71 2 2" xfId="42789"/>
    <cellStyle name="40% - Accent6 71 3" xfId="42790"/>
    <cellStyle name="40% - Accent6 71 3 2" xfId="42791"/>
    <cellStyle name="40% - Accent6 71 4" xfId="42792"/>
    <cellStyle name="40% - Accent6 72" xfId="42793"/>
    <cellStyle name="40% - Accent6 72 2" xfId="42794"/>
    <cellStyle name="40% - Accent6 72 2 2" xfId="42795"/>
    <cellStyle name="40% - Accent6 72 3" xfId="42796"/>
    <cellStyle name="40% - Accent6 72 3 2" xfId="42797"/>
    <cellStyle name="40% - Accent6 72 4" xfId="42798"/>
    <cellStyle name="40% - Accent6 73" xfId="42799"/>
    <cellStyle name="40% - Accent6 73 2" xfId="42800"/>
    <cellStyle name="40% - Accent6 73 2 2" xfId="42801"/>
    <cellStyle name="40% - Accent6 73 3" xfId="42802"/>
    <cellStyle name="40% - Accent6 73 3 2" xfId="42803"/>
    <cellStyle name="40% - Accent6 73 4" xfId="42804"/>
    <cellStyle name="40% - Accent6 74" xfId="42805"/>
    <cellStyle name="40% - Accent6 74 2" xfId="42806"/>
    <cellStyle name="40% - Accent6 74 2 2" xfId="42807"/>
    <cellStyle name="40% - Accent6 74 3" xfId="42808"/>
    <cellStyle name="40% - Accent6 74 3 2" xfId="42809"/>
    <cellStyle name="40% - Accent6 74 4" xfId="42810"/>
    <cellStyle name="40% - Accent6 75" xfId="42811"/>
    <cellStyle name="40% - Accent6 75 2" xfId="42812"/>
    <cellStyle name="40% - Accent6 75 2 2" xfId="42813"/>
    <cellStyle name="40% - Accent6 75 3" xfId="42814"/>
    <cellStyle name="40% - Accent6 75 3 2" xfId="42815"/>
    <cellStyle name="40% - Accent6 75 4" xfId="42816"/>
    <cellStyle name="40% - Accent6 76" xfId="42817"/>
    <cellStyle name="40% - Accent6 76 2" xfId="42818"/>
    <cellStyle name="40% - Accent6 76 2 2" xfId="42819"/>
    <cellStyle name="40% - Accent6 76 3" xfId="42820"/>
    <cellStyle name="40% - Accent6 76 3 2" xfId="42821"/>
    <cellStyle name="40% - Accent6 76 4" xfId="42822"/>
    <cellStyle name="40% - Accent6 77" xfId="42823"/>
    <cellStyle name="40% - Accent6 77 2" xfId="42824"/>
    <cellStyle name="40% - Accent6 77 2 2" xfId="42825"/>
    <cellStyle name="40% - Accent6 77 3" xfId="42826"/>
    <cellStyle name="40% - Accent6 77 3 2" xfId="42827"/>
    <cellStyle name="40% - Accent6 77 4" xfId="42828"/>
    <cellStyle name="40% - Accent6 78" xfId="42829"/>
    <cellStyle name="40% - Accent6 78 2" xfId="42830"/>
    <cellStyle name="40% - Accent6 78 2 2" xfId="42831"/>
    <cellStyle name="40% - Accent6 78 3" xfId="42832"/>
    <cellStyle name="40% - Accent6 78 3 2" xfId="42833"/>
    <cellStyle name="40% - Accent6 78 4" xfId="42834"/>
    <cellStyle name="40% - Accent6 79" xfId="42835"/>
    <cellStyle name="40% - Accent6 79 2" xfId="42836"/>
    <cellStyle name="40% - Accent6 79 2 2" xfId="42837"/>
    <cellStyle name="40% - Accent6 79 3" xfId="42838"/>
    <cellStyle name="40% - Accent6 79 3 2" xfId="42839"/>
    <cellStyle name="40% - Accent6 79 4" xfId="42840"/>
    <cellStyle name="40% - Accent6 8" xfId="42841"/>
    <cellStyle name="40% - Accent6 8 10" xfId="42842"/>
    <cellStyle name="40% - Accent6 8 10 2" xfId="42843"/>
    <cellStyle name="40% - Accent6 8 11" xfId="42844"/>
    <cellStyle name="40% - Accent6 8 2" xfId="42845"/>
    <cellStyle name="40% - Accent6 8 2 2" xfId="42846"/>
    <cellStyle name="40% - Accent6 8 2 2 2" xfId="42847"/>
    <cellStyle name="40% - Accent6 8 2 2 2 2" xfId="42848"/>
    <cellStyle name="40% - Accent6 8 2 2 2 2 2" xfId="42849"/>
    <cellStyle name="40% - Accent6 8 2 2 2 2 2 2" xfId="42850"/>
    <cellStyle name="40% - Accent6 8 2 2 2 2 2 2 2" xfId="42851"/>
    <cellStyle name="40% - Accent6 8 2 2 2 2 2 3" xfId="42852"/>
    <cellStyle name="40% - Accent6 8 2 2 2 2 3" xfId="42853"/>
    <cellStyle name="40% - Accent6 8 2 2 2 2 3 2" xfId="42854"/>
    <cellStyle name="40% - Accent6 8 2 2 2 2 3 2 2" xfId="42855"/>
    <cellStyle name="40% - Accent6 8 2 2 2 2 3 3" xfId="42856"/>
    <cellStyle name="40% - Accent6 8 2 2 2 2 4" xfId="42857"/>
    <cellStyle name="40% - Accent6 8 2 2 2 2 4 2" xfId="42858"/>
    <cellStyle name="40% - Accent6 8 2 2 2 2 5" xfId="42859"/>
    <cellStyle name="40% - Accent6 8 2 2 2 3" xfId="42860"/>
    <cellStyle name="40% - Accent6 8 2 2 2 3 2" xfId="42861"/>
    <cellStyle name="40% - Accent6 8 2 2 2 3 2 2" xfId="42862"/>
    <cellStyle name="40% - Accent6 8 2 2 2 3 3" xfId="42863"/>
    <cellStyle name="40% - Accent6 8 2 2 2 4" xfId="42864"/>
    <cellStyle name="40% - Accent6 8 2 2 2 4 2" xfId="42865"/>
    <cellStyle name="40% - Accent6 8 2 2 2 4 2 2" xfId="42866"/>
    <cellStyle name="40% - Accent6 8 2 2 2 4 3" xfId="42867"/>
    <cellStyle name="40% - Accent6 8 2 2 2 5" xfId="42868"/>
    <cellStyle name="40% - Accent6 8 2 2 2 5 2" xfId="42869"/>
    <cellStyle name="40% - Accent6 8 2 2 2 6" xfId="42870"/>
    <cellStyle name="40% - Accent6 8 2 2 3" xfId="42871"/>
    <cellStyle name="40% - Accent6 8 2 2 3 2" xfId="42872"/>
    <cellStyle name="40% - Accent6 8 2 2 3 2 2" xfId="42873"/>
    <cellStyle name="40% - Accent6 8 2 2 3 2 2 2" xfId="42874"/>
    <cellStyle name="40% - Accent6 8 2 2 3 2 3" xfId="42875"/>
    <cellStyle name="40% - Accent6 8 2 2 3 3" xfId="42876"/>
    <cellStyle name="40% - Accent6 8 2 2 3 3 2" xfId="42877"/>
    <cellStyle name="40% - Accent6 8 2 2 3 3 2 2" xfId="42878"/>
    <cellStyle name="40% - Accent6 8 2 2 3 3 3" xfId="42879"/>
    <cellStyle name="40% - Accent6 8 2 2 3 4" xfId="42880"/>
    <cellStyle name="40% - Accent6 8 2 2 3 4 2" xfId="42881"/>
    <cellStyle name="40% - Accent6 8 2 2 3 5" xfId="42882"/>
    <cellStyle name="40% - Accent6 8 2 2 4" xfId="42883"/>
    <cellStyle name="40% - Accent6 8 2 2 4 2" xfId="42884"/>
    <cellStyle name="40% - Accent6 8 2 2 4 2 2" xfId="42885"/>
    <cellStyle name="40% - Accent6 8 2 2 4 3" xfId="42886"/>
    <cellStyle name="40% - Accent6 8 2 2 5" xfId="42887"/>
    <cellStyle name="40% - Accent6 8 2 2 5 2" xfId="42888"/>
    <cellStyle name="40% - Accent6 8 2 2 5 2 2" xfId="42889"/>
    <cellStyle name="40% - Accent6 8 2 2 5 3" xfId="42890"/>
    <cellStyle name="40% - Accent6 8 2 2 6" xfId="42891"/>
    <cellStyle name="40% - Accent6 8 2 2 6 2" xfId="42892"/>
    <cellStyle name="40% - Accent6 8 2 2 6 2 2" xfId="42893"/>
    <cellStyle name="40% - Accent6 8 2 2 6 3" xfId="42894"/>
    <cellStyle name="40% - Accent6 8 2 2 7" xfId="42895"/>
    <cellStyle name="40% - Accent6 8 2 2 7 2" xfId="42896"/>
    <cellStyle name="40% - Accent6 8 2 2 8" xfId="42897"/>
    <cellStyle name="40% - Accent6 8 2 3" xfId="42898"/>
    <cellStyle name="40% - Accent6 8 2 3 2" xfId="42899"/>
    <cellStyle name="40% - Accent6 8 2 3 2 2" xfId="42900"/>
    <cellStyle name="40% - Accent6 8 2 3 2 2 2" xfId="42901"/>
    <cellStyle name="40% - Accent6 8 2 3 2 2 2 2" xfId="42902"/>
    <cellStyle name="40% - Accent6 8 2 3 2 2 3" xfId="42903"/>
    <cellStyle name="40% - Accent6 8 2 3 2 3" xfId="42904"/>
    <cellStyle name="40% - Accent6 8 2 3 2 3 2" xfId="42905"/>
    <cellStyle name="40% - Accent6 8 2 3 2 3 2 2" xfId="42906"/>
    <cellStyle name="40% - Accent6 8 2 3 2 3 3" xfId="42907"/>
    <cellStyle name="40% - Accent6 8 2 3 2 4" xfId="42908"/>
    <cellStyle name="40% - Accent6 8 2 3 2 4 2" xfId="42909"/>
    <cellStyle name="40% - Accent6 8 2 3 2 5" xfId="42910"/>
    <cellStyle name="40% - Accent6 8 2 3 3" xfId="42911"/>
    <cellStyle name="40% - Accent6 8 2 3 3 2" xfId="42912"/>
    <cellStyle name="40% - Accent6 8 2 3 3 2 2" xfId="42913"/>
    <cellStyle name="40% - Accent6 8 2 3 3 3" xfId="42914"/>
    <cellStyle name="40% - Accent6 8 2 3 4" xfId="42915"/>
    <cellStyle name="40% - Accent6 8 2 3 4 2" xfId="42916"/>
    <cellStyle name="40% - Accent6 8 2 3 4 2 2" xfId="42917"/>
    <cellStyle name="40% - Accent6 8 2 3 4 3" xfId="42918"/>
    <cellStyle name="40% - Accent6 8 2 3 5" xfId="42919"/>
    <cellStyle name="40% - Accent6 8 2 3 5 2" xfId="42920"/>
    <cellStyle name="40% - Accent6 8 2 3 6" xfId="42921"/>
    <cellStyle name="40% - Accent6 8 2 4" xfId="42922"/>
    <cellStyle name="40% - Accent6 8 2 4 2" xfId="42923"/>
    <cellStyle name="40% - Accent6 8 2 4 2 2" xfId="42924"/>
    <cellStyle name="40% - Accent6 8 2 4 2 2 2" xfId="42925"/>
    <cellStyle name="40% - Accent6 8 2 4 2 3" xfId="42926"/>
    <cellStyle name="40% - Accent6 8 2 4 3" xfId="42927"/>
    <cellStyle name="40% - Accent6 8 2 4 3 2" xfId="42928"/>
    <cellStyle name="40% - Accent6 8 2 4 3 2 2" xfId="42929"/>
    <cellStyle name="40% - Accent6 8 2 4 3 3" xfId="42930"/>
    <cellStyle name="40% - Accent6 8 2 4 4" xfId="42931"/>
    <cellStyle name="40% - Accent6 8 2 4 4 2" xfId="42932"/>
    <cellStyle name="40% - Accent6 8 2 4 5" xfId="42933"/>
    <cellStyle name="40% - Accent6 8 2 5" xfId="42934"/>
    <cellStyle name="40% - Accent6 8 2 5 2" xfId="42935"/>
    <cellStyle name="40% - Accent6 8 2 5 2 2" xfId="42936"/>
    <cellStyle name="40% - Accent6 8 2 5 3" xfId="42937"/>
    <cellStyle name="40% - Accent6 8 2 6" xfId="42938"/>
    <cellStyle name="40% - Accent6 8 2 6 2" xfId="42939"/>
    <cellStyle name="40% - Accent6 8 2 6 2 2" xfId="42940"/>
    <cellStyle name="40% - Accent6 8 2 6 3" xfId="42941"/>
    <cellStyle name="40% - Accent6 8 2 7" xfId="42942"/>
    <cellStyle name="40% - Accent6 8 2 7 2" xfId="42943"/>
    <cellStyle name="40% - Accent6 8 2 7 2 2" xfId="42944"/>
    <cellStyle name="40% - Accent6 8 2 7 3" xfId="42945"/>
    <cellStyle name="40% - Accent6 8 2 8" xfId="42946"/>
    <cellStyle name="40% - Accent6 8 2 8 2" xfId="42947"/>
    <cellStyle name="40% - Accent6 8 2 9" xfId="42948"/>
    <cellStyle name="40% - Accent6 8 3" xfId="42949"/>
    <cellStyle name="40% - Accent6 8 3 2" xfId="42950"/>
    <cellStyle name="40% - Accent6 8 3 2 2" xfId="42951"/>
    <cellStyle name="40% - Accent6 8 3 2 2 2" xfId="42952"/>
    <cellStyle name="40% - Accent6 8 3 2 2 2 2" xfId="42953"/>
    <cellStyle name="40% - Accent6 8 3 2 2 2 2 2" xfId="42954"/>
    <cellStyle name="40% - Accent6 8 3 2 2 2 3" xfId="42955"/>
    <cellStyle name="40% - Accent6 8 3 2 2 3" xfId="42956"/>
    <cellStyle name="40% - Accent6 8 3 2 2 3 2" xfId="42957"/>
    <cellStyle name="40% - Accent6 8 3 2 2 3 2 2" xfId="42958"/>
    <cellStyle name="40% - Accent6 8 3 2 2 3 3" xfId="42959"/>
    <cellStyle name="40% - Accent6 8 3 2 2 4" xfId="42960"/>
    <cellStyle name="40% - Accent6 8 3 2 2 4 2" xfId="42961"/>
    <cellStyle name="40% - Accent6 8 3 2 2 5" xfId="42962"/>
    <cellStyle name="40% - Accent6 8 3 2 3" xfId="42963"/>
    <cellStyle name="40% - Accent6 8 3 2 3 2" xfId="42964"/>
    <cellStyle name="40% - Accent6 8 3 2 3 2 2" xfId="42965"/>
    <cellStyle name="40% - Accent6 8 3 2 3 3" xfId="42966"/>
    <cellStyle name="40% - Accent6 8 3 2 4" xfId="42967"/>
    <cellStyle name="40% - Accent6 8 3 2 4 2" xfId="42968"/>
    <cellStyle name="40% - Accent6 8 3 2 4 2 2" xfId="42969"/>
    <cellStyle name="40% - Accent6 8 3 2 4 3" xfId="42970"/>
    <cellStyle name="40% - Accent6 8 3 2 5" xfId="42971"/>
    <cellStyle name="40% - Accent6 8 3 2 5 2" xfId="42972"/>
    <cellStyle name="40% - Accent6 8 3 2 6" xfId="42973"/>
    <cellStyle name="40% - Accent6 8 3 3" xfId="42974"/>
    <cellStyle name="40% - Accent6 8 3 3 2" xfId="42975"/>
    <cellStyle name="40% - Accent6 8 3 3 2 2" xfId="42976"/>
    <cellStyle name="40% - Accent6 8 3 3 2 2 2" xfId="42977"/>
    <cellStyle name="40% - Accent6 8 3 3 2 3" xfId="42978"/>
    <cellStyle name="40% - Accent6 8 3 3 3" xfId="42979"/>
    <cellStyle name="40% - Accent6 8 3 3 3 2" xfId="42980"/>
    <cellStyle name="40% - Accent6 8 3 3 3 2 2" xfId="42981"/>
    <cellStyle name="40% - Accent6 8 3 3 3 3" xfId="42982"/>
    <cellStyle name="40% - Accent6 8 3 3 4" xfId="42983"/>
    <cellStyle name="40% - Accent6 8 3 3 4 2" xfId="42984"/>
    <cellStyle name="40% - Accent6 8 3 3 5" xfId="42985"/>
    <cellStyle name="40% - Accent6 8 3 4" xfId="42986"/>
    <cellStyle name="40% - Accent6 8 3 4 2" xfId="42987"/>
    <cellStyle name="40% - Accent6 8 3 4 2 2" xfId="42988"/>
    <cellStyle name="40% - Accent6 8 3 4 3" xfId="42989"/>
    <cellStyle name="40% - Accent6 8 3 5" xfId="42990"/>
    <cellStyle name="40% - Accent6 8 3 5 2" xfId="42991"/>
    <cellStyle name="40% - Accent6 8 3 5 2 2" xfId="42992"/>
    <cellStyle name="40% - Accent6 8 3 5 3" xfId="42993"/>
    <cellStyle name="40% - Accent6 8 3 6" xfId="42994"/>
    <cellStyle name="40% - Accent6 8 3 6 2" xfId="42995"/>
    <cellStyle name="40% - Accent6 8 3 6 2 2" xfId="42996"/>
    <cellStyle name="40% - Accent6 8 3 6 3" xfId="42997"/>
    <cellStyle name="40% - Accent6 8 3 7" xfId="42998"/>
    <cellStyle name="40% - Accent6 8 3 7 2" xfId="42999"/>
    <cellStyle name="40% - Accent6 8 3 8" xfId="43000"/>
    <cellStyle name="40% - Accent6 8 4" xfId="43001"/>
    <cellStyle name="40% - Accent6 8 4 2" xfId="43002"/>
    <cellStyle name="40% - Accent6 8 4 2 2" xfId="43003"/>
    <cellStyle name="40% - Accent6 8 4 2 2 2" xfId="43004"/>
    <cellStyle name="40% - Accent6 8 4 2 2 2 2" xfId="43005"/>
    <cellStyle name="40% - Accent6 8 4 2 2 3" xfId="43006"/>
    <cellStyle name="40% - Accent6 8 4 2 3" xfId="43007"/>
    <cellStyle name="40% - Accent6 8 4 2 3 2" xfId="43008"/>
    <cellStyle name="40% - Accent6 8 4 2 3 2 2" xfId="43009"/>
    <cellStyle name="40% - Accent6 8 4 2 3 3" xfId="43010"/>
    <cellStyle name="40% - Accent6 8 4 2 4" xfId="43011"/>
    <cellStyle name="40% - Accent6 8 4 2 4 2" xfId="43012"/>
    <cellStyle name="40% - Accent6 8 4 2 5" xfId="43013"/>
    <cellStyle name="40% - Accent6 8 4 3" xfId="43014"/>
    <cellStyle name="40% - Accent6 8 4 3 2" xfId="43015"/>
    <cellStyle name="40% - Accent6 8 4 3 2 2" xfId="43016"/>
    <cellStyle name="40% - Accent6 8 4 3 3" xfId="43017"/>
    <cellStyle name="40% - Accent6 8 4 4" xfId="43018"/>
    <cellStyle name="40% - Accent6 8 4 4 2" xfId="43019"/>
    <cellStyle name="40% - Accent6 8 4 4 2 2" xfId="43020"/>
    <cellStyle name="40% - Accent6 8 4 4 3" xfId="43021"/>
    <cellStyle name="40% - Accent6 8 4 5" xfId="43022"/>
    <cellStyle name="40% - Accent6 8 4 5 2" xfId="43023"/>
    <cellStyle name="40% - Accent6 8 4 6" xfId="43024"/>
    <cellStyle name="40% - Accent6 8 5" xfId="43025"/>
    <cellStyle name="40% - Accent6 8 5 2" xfId="43026"/>
    <cellStyle name="40% - Accent6 8 5 2 2" xfId="43027"/>
    <cellStyle name="40% - Accent6 8 5 2 2 2" xfId="43028"/>
    <cellStyle name="40% - Accent6 8 5 2 3" xfId="43029"/>
    <cellStyle name="40% - Accent6 8 5 3" xfId="43030"/>
    <cellStyle name="40% - Accent6 8 5 3 2" xfId="43031"/>
    <cellStyle name="40% - Accent6 8 5 3 2 2" xfId="43032"/>
    <cellStyle name="40% - Accent6 8 5 3 3" xfId="43033"/>
    <cellStyle name="40% - Accent6 8 5 4" xfId="43034"/>
    <cellStyle name="40% - Accent6 8 5 4 2" xfId="43035"/>
    <cellStyle name="40% - Accent6 8 5 5" xfId="43036"/>
    <cellStyle name="40% - Accent6 8 6" xfId="43037"/>
    <cellStyle name="40% - Accent6 8 6 2" xfId="43038"/>
    <cellStyle name="40% - Accent6 8 6 2 2" xfId="43039"/>
    <cellStyle name="40% - Accent6 8 6 3" xfId="43040"/>
    <cellStyle name="40% - Accent6 8 7" xfId="43041"/>
    <cellStyle name="40% - Accent6 8 7 2" xfId="43042"/>
    <cellStyle name="40% - Accent6 8 7 2 2" xfId="43043"/>
    <cellStyle name="40% - Accent6 8 7 3" xfId="43044"/>
    <cellStyle name="40% - Accent6 8 8" xfId="43045"/>
    <cellStyle name="40% - Accent6 8 8 2" xfId="43046"/>
    <cellStyle name="40% - Accent6 8 8 2 2" xfId="43047"/>
    <cellStyle name="40% - Accent6 8 8 3" xfId="43048"/>
    <cellStyle name="40% - Accent6 8 9" xfId="43049"/>
    <cellStyle name="40% - Accent6 8 9 2" xfId="43050"/>
    <cellStyle name="40% - Accent6 80" xfId="43051"/>
    <cellStyle name="40% - Accent6 80 2" xfId="43052"/>
    <cellStyle name="40% - Accent6 80 2 2" xfId="43053"/>
    <cellStyle name="40% - Accent6 80 3" xfId="43054"/>
    <cellStyle name="40% - Accent6 81" xfId="43055"/>
    <cellStyle name="40% - Accent6 81 2" xfId="43056"/>
    <cellStyle name="40% - Accent6 82" xfId="43057"/>
    <cellStyle name="40% - Accent6 82 2" xfId="43058"/>
    <cellStyle name="40% - Accent6 83" xfId="43059"/>
    <cellStyle name="40% - Accent6 83 2" xfId="43060"/>
    <cellStyle name="40% - Accent6 84" xfId="43061"/>
    <cellStyle name="40% - Accent6 84 2" xfId="43062"/>
    <cellStyle name="40% - Accent6 85" xfId="43063"/>
    <cellStyle name="40% - Accent6 85 2" xfId="43064"/>
    <cellStyle name="40% - Accent6 86" xfId="43065"/>
    <cellStyle name="40% - Accent6 86 2" xfId="43066"/>
    <cellStyle name="40% - Accent6 87" xfId="43067"/>
    <cellStyle name="40% - Accent6 87 2" xfId="43068"/>
    <cellStyle name="40% - Accent6 88" xfId="43069"/>
    <cellStyle name="40% - Accent6 88 2" xfId="43070"/>
    <cellStyle name="40% - Accent6 89" xfId="43071"/>
    <cellStyle name="40% - Accent6 89 2" xfId="43072"/>
    <cellStyle name="40% - Accent6 9" xfId="43073"/>
    <cellStyle name="40% - Accent6 9 10" xfId="43074"/>
    <cellStyle name="40% - Accent6 9 2" xfId="43075"/>
    <cellStyle name="40% - Accent6 9 2 2" xfId="43076"/>
    <cellStyle name="40% - Accent6 9 2 2 2" xfId="43077"/>
    <cellStyle name="40% - Accent6 9 2 2 2 2" xfId="43078"/>
    <cellStyle name="40% - Accent6 9 2 2 2 2 2" xfId="43079"/>
    <cellStyle name="40% - Accent6 9 2 2 2 2 2 2" xfId="43080"/>
    <cellStyle name="40% - Accent6 9 2 2 2 2 2 2 2" xfId="43081"/>
    <cellStyle name="40% - Accent6 9 2 2 2 2 2 3" xfId="43082"/>
    <cellStyle name="40% - Accent6 9 2 2 2 2 3" xfId="43083"/>
    <cellStyle name="40% - Accent6 9 2 2 2 2 3 2" xfId="43084"/>
    <cellStyle name="40% - Accent6 9 2 2 2 2 3 2 2" xfId="43085"/>
    <cellStyle name="40% - Accent6 9 2 2 2 2 3 3" xfId="43086"/>
    <cellStyle name="40% - Accent6 9 2 2 2 2 4" xfId="43087"/>
    <cellStyle name="40% - Accent6 9 2 2 2 2 4 2" xfId="43088"/>
    <cellStyle name="40% - Accent6 9 2 2 2 2 5" xfId="43089"/>
    <cellStyle name="40% - Accent6 9 2 2 2 3" xfId="43090"/>
    <cellStyle name="40% - Accent6 9 2 2 2 3 2" xfId="43091"/>
    <cellStyle name="40% - Accent6 9 2 2 2 3 2 2" xfId="43092"/>
    <cellStyle name="40% - Accent6 9 2 2 2 3 3" xfId="43093"/>
    <cellStyle name="40% - Accent6 9 2 2 2 4" xfId="43094"/>
    <cellStyle name="40% - Accent6 9 2 2 2 4 2" xfId="43095"/>
    <cellStyle name="40% - Accent6 9 2 2 2 4 2 2" xfId="43096"/>
    <cellStyle name="40% - Accent6 9 2 2 2 4 3" xfId="43097"/>
    <cellStyle name="40% - Accent6 9 2 2 2 5" xfId="43098"/>
    <cellStyle name="40% - Accent6 9 2 2 2 5 2" xfId="43099"/>
    <cellStyle name="40% - Accent6 9 2 2 2 6" xfId="43100"/>
    <cellStyle name="40% - Accent6 9 2 2 3" xfId="43101"/>
    <cellStyle name="40% - Accent6 9 2 2 3 2" xfId="43102"/>
    <cellStyle name="40% - Accent6 9 2 2 3 2 2" xfId="43103"/>
    <cellStyle name="40% - Accent6 9 2 2 3 2 2 2" xfId="43104"/>
    <cellStyle name="40% - Accent6 9 2 2 3 2 3" xfId="43105"/>
    <cellStyle name="40% - Accent6 9 2 2 3 3" xfId="43106"/>
    <cellStyle name="40% - Accent6 9 2 2 3 3 2" xfId="43107"/>
    <cellStyle name="40% - Accent6 9 2 2 3 3 2 2" xfId="43108"/>
    <cellStyle name="40% - Accent6 9 2 2 3 3 3" xfId="43109"/>
    <cellStyle name="40% - Accent6 9 2 2 3 4" xfId="43110"/>
    <cellStyle name="40% - Accent6 9 2 2 3 4 2" xfId="43111"/>
    <cellStyle name="40% - Accent6 9 2 2 3 5" xfId="43112"/>
    <cellStyle name="40% - Accent6 9 2 2 4" xfId="43113"/>
    <cellStyle name="40% - Accent6 9 2 2 4 2" xfId="43114"/>
    <cellStyle name="40% - Accent6 9 2 2 4 2 2" xfId="43115"/>
    <cellStyle name="40% - Accent6 9 2 2 4 3" xfId="43116"/>
    <cellStyle name="40% - Accent6 9 2 2 5" xfId="43117"/>
    <cellStyle name="40% - Accent6 9 2 2 5 2" xfId="43118"/>
    <cellStyle name="40% - Accent6 9 2 2 5 2 2" xfId="43119"/>
    <cellStyle name="40% - Accent6 9 2 2 5 3" xfId="43120"/>
    <cellStyle name="40% - Accent6 9 2 2 6" xfId="43121"/>
    <cellStyle name="40% - Accent6 9 2 2 6 2" xfId="43122"/>
    <cellStyle name="40% - Accent6 9 2 2 6 2 2" xfId="43123"/>
    <cellStyle name="40% - Accent6 9 2 2 6 3" xfId="43124"/>
    <cellStyle name="40% - Accent6 9 2 2 7" xfId="43125"/>
    <cellStyle name="40% - Accent6 9 2 2 7 2" xfId="43126"/>
    <cellStyle name="40% - Accent6 9 2 2 8" xfId="43127"/>
    <cellStyle name="40% - Accent6 9 2 3" xfId="43128"/>
    <cellStyle name="40% - Accent6 9 2 3 2" xfId="43129"/>
    <cellStyle name="40% - Accent6 9 2 3 2 2" xfId="43130"/>
    <cellStyle name="40% - Accent6 9 2 3 2 2 2" xfId="43131"/>
    <cellStyle name="40% - Accent6 9 2 3 2 2 2 2" xfId="43132"/>
    <cellStyle name="40% - Accent6 9 2 3 2 2 3" xfId="43133"/>
    <cellStyle name="40% - Accent6 9 2 3 2 3" xfId="43134"/>
    <cellStyle name="40% - Accent6 9 2 3 2 3 2" xfId="43135"/>
    <cellStyle name="40% - Accent6 9 2 3 2 3 2 2" xfId="43136"/>
    <cellStyle name="40% - Accent6 9 2 3 2 3 3" xfId="43137"/>
    <cellStyle name="40% - Accent6 9 2 3 2 4" xfId="43138"/>
    <cellStyle name="40% - Accent6 9 2 3 2 4 2" xfId="43139"/>
    <cellStyle name="40% - Accent6 9 2 3 2 5" xfId="43140"/>
    <cellStyle name="40% - Accent6 9 2 3 3" xfId="43141"/>
    <cellStyle name="40% - Accent6 9 2 3 3 2" xfId="43142"/>
    <cellStyle name="40% - Accent6 9 2 3 3 2 2" xfId="43143"/>
    <cellStyle name="40% - Accent6 9 2 3 3 3" xfId="43144"/>
    <cellStyle name="40% - Accent6 9 2 3 4" xfId="43145"/>
    <cellStyle name="40% - Accent6 9 2 3 4 2" xfId="43146"/>
    <cellStyle name="40% - Accent6 9 2 3 4 2 2" xfId="43147"/>
    <cellStyle name="40% - Accent6 9 2 3 4 3" xfId="43148"/>
    <cellStyle name="40% - Accent6 9 2 3 5" xfId="43149"/>
    <cellStyle name="40% - Accent6 9 2 3 5 2" xfId="43150"/>
    <cellStyle name="40% - Accent6 9 2 3 6" xfId="43151"/>
    <cellStyle name="40% - Accent6 9 2 4" xfId="43152"/>
    <cellStyle name="40% - Accent6 9 2 4 2" xfId="43153"/>
    <cellStyle name="40% - Accent6 9 2 4 2 2" xfId="43154"/>
    <cellStyle name="40% - Accent6 9 2 4 2 2 2" xfId="43155"/>
    <cellStyle name="40% - Accent6 9 2 4 2 3" xfId="43156"/>
    <cellStyle name="40% - Accent6 9 2 4 3" xfId="43157"/>
    <cellStyle name="40% - Accent6 9 2 4 3 2" xfId="43158"/>
    <cellStyle name="40% - Accent6 9 2 4 3 2 2" xfId="43159"/>
    <cellStyle name="40% - Accent6 9 2 4 3 3" xfId="43160"/>
    <cellStyle name="40% - Accent6 9 2 4 4" xfId="43161"/>
    <cellStyle name="40% - Accent6 9 2 4 4 2" xfId="43162"/>
    <cellStyle name="40% - Accent6 9 2 4 5" xfId="43163"/>
    <cellStyle name="40% - Accent6 9 2 5" xfId="43164"/>
    <cellStyle name="40% - Accent6 9 2 5 2" xfId="43165"/>
    <cellStyle name="40% - Accent6 9 2 5 2 2" xfId="43166"/>
    <cellStyle name="40% - Accent6 9 2 5 3" xfId="43167"/>
    <cellStyle name="40% - Accent6 9 2 6" xfId="43168"/>
    <cellStyle name="40% - Accent6 9 2 6 2" xfId="43169"/>
    <cellStyle name="40% - Accent6 9 2 6 2 2" xfId="43170"/>
    <cellStyle name="40% - Accent6 9 2 6 3" xfId="43171"/>
    <cellStyle name="40% - Accent6 9 2 7" xfId="43172"/>
    <cellStyle name="40% - Accent6 9 2 7 2" xfId="43173"/>
    <cellStyle name="40% - Accent6 9 2 7 2 2" xfId="43174"/>
    <cellStyle name="40% - Accent6 9 2 7 3" xfId="43175"/>
    <cellStyle name="40% - Accent6 9 2 8" xfId="43176"/>
    <cellStyle name="40% - Accent6 9 2 8 2" xfId="43177"/>
    <cellStyle name="40% - Accent6 9 2 9" xfId="43178"/>
    <cellStyle name="40% - Accent6 9 3" xfId="43179"/>
    <cellStyle name="40% - Accent6 9 3 2" xfId="43180"/>
    <cellStyle name="40% - Accent6 9 3 2 2" xfId="43181"/>
    <cellStyle name="40% - Accent6 9 3 2 2 2" xfId="43182"/>
    <cellStyle name="40% - Accent6 9 3 2 2 2 2" xfId="43183"/>
    <cellStyle name="40% - Accent6 9 3 2 2 2 2 2" xfId="43184"/>
    <cellStyle name="40% - Accent6 9 3 2 2 2 3" xfId="43185"/>
    <cellStyle name="40% - Accent6 9 3 2 2 3" xfId="43186"/>
    <cellStyle name="40% - Accent6 9 3 2 2 3 2" xfId="43187"/>
    <cellStyle name="40% - Accent6 9 3 2 2 3 2 2" xfId="43188"/>
    <cellStyle name="40% - Accent6 9 3 2 2 3 3" xfId="43189"/>
    <cellStyle name="40% - Accent6 9 3 2 2 4" xfId="43190"/>
    <cellStyle name="40% - Accent6 9 3 2 2 4 2" xfId="43191"/>
    <cellStyle name="40% - Accent6 9 3 2 2 5" xfId="43192"/>
    <cellStyle name="40% - Accent6 9 3 2 3" xfId="43193"/>
    <cellStyle name="40% - Accent6 9 3 2 3 2" xfId="43194"/>
    <cellStyle name="40% - Accent6 9 3 2 3 2 2" xfId="43195"/>
    <cellStyle name="40% - Accent6 9 3 2 3 3" xfId="43196"/>
    <cellStyle name="40% - Accent6 9 3 2 4" xfId="43197"/>
    <cellStyle name="40% - Accent6 9 3 2 4 2" xfId="43198"/>
    <cellStyle name="40% - Accent6 9 3 2 4 2 2" xfId="43199"/>
    <cellStyle name="40% - Accent6 9 3 2 4 3" xfId="43200"/>
    <cellStyle name="40% - Accent6 9 3 2 5" xfId="43201"/>
    <cellStyle name="40% - Accent6 9 3 2 5 2" xfId="43202"/>
    <cellStyle name="40% - Accent6 9 3 2 6" xfId="43203"/>
    <cellStyle name="40% - Accent6 9 3 3" xfId="43204"/>
    <cellStyle name="40% - Accent6 9 3 3 2" xfId="43205"/>
    <cellStyle name="40% - Accent6 9 3 3 2 2" xfId="43206"/>
    <cellStyle name="40% - Accent6 9 3 3 2 2 2" xfId="43207"/>
    <cellStyle name="40% - Accent6 9 3 3 2 3" xfId="43208"/>
    <cellStyle name="40% - Accent6 9 3 3 3" xfId="43209"/>
    <cellStyle name="40% - Accent6 9 3 3 3 2" xfId="43210"/>
    <cellStyle name="40% - Accent6 9 3 3 3 2 2" xfId="43211"/>
    <cellStyle name="40% - Accent6 9 3 3 3 3" xfId="43212"/>
    <cellStyle name="40% - Accent6 9 3 3 4" xfId="43213"/>
    <cellStyle name="40% - Accent6 9 3 3 4 2" xfId="43214"/>
    <cellStyle name="40% - Accent6 9 3 3 5" xfId="43215"/>
    <cellStyle name="40% - Accent6 9 3 4" xfId="43216"/>
    <cellStyle name="40% - Accent6 9 3 4 2" xfId="43217"/>
    <cellStyle name="40% - Accent6 9 3 4 2 2" xfId="43218"/>
    <cellStyle name="40% - Accent6 9 3 4 3" xfId="43219"/>
    <cellStyle name="40% - Accent6 9 3 5" xfId="43220"/>
    <cellStyle name="40% - Accent6 9 3 5 2" xfId="43221"/>
    <cellStyle name="40% - Accent6 9 3 5 2 2" xfId="43222"/>
    <cellStyle name="40% - Accent6 9 3 5 3" xfId="43223"/>
    <cellStyle name="40% - Accent6 9 3 6" xfId="43224"/>
    <cellStyle name="40% - Accent6 9 3 6 2" xfId="43225"/>
    <cellStyle name="40% - Accent6 9 3 6 2 2" xfId="43226"/>
    <cellStyle name="40% - Accent6 9 3 6 3" xfId="43227"/>
    <cellStyle name="40% - Accent6 9 3 7" xfId="43228"/>
    <cellStyle name="40% - Accent6 9 3 7 2" xfId="43229"/>
    <cellStyle name="40% - Accent6 9 3 8" xfId="43230"/>
    <cellStyle name="40% - Accent6 9 4" xfId="43231"/>
    <cellStyle name="40% - Accent6 9 4 2" xfId="43232"/>
    <cellStyle name="40% - Accent6 9 4 2 2" xfId="43233"/>
    <cellStyle name="40% - Accent6 9 4 2 2 2" xfId="43234"/>
    <cellStyle name="40% - Accent6 9 4 2 2 2 2" xfId="43235"/>
    <cellStyle name="40% - Accent6 9 4 2 2 3" xfId="43236"/>
    <cellStyle name="40% - Accent6 9 4 2 3" xfId="43237"/>
    <cellStyle name="40% - Accent6 9 4 2 3 2" xfId="43238"/>
    <cellStyle name="40% - Accent6 9 4 2 3 2 2" xfId="43239"/>
    <cellStyle name="40% - Accent6 9 4 2 3 3" xfId="43240"/>
    <cellStyle name="40% - Accent6 9 4 2 4" xfId="43241"/>
    <cellStyle name="40% - Accent6 9 4 2 4 2" xfId="43242"/>
    <cellStyle name="40% - Accent6 9 4 2 5" xfId="43243"/>
    <cellStyle name="40% - Accent6 9 4 3" xfId="43244"/>
    <cellStyle name="40% - Accent6 9 4 3 2" xfId="43245"/>
    <cellStyle name="40% - Accent6 9 4 3 2 2" xfId="43246"/>
    <cellStyle name="40% - Accent6 9 4 3 3" xfId="43247"/>
    <cellStyle name="40% - Accent6 9 4 4" xfId="43248"/>
    <cellStyle name="40% - Accent6 9 4 4 2" xfId="43249"/>
    <cellStyle name="40% - Accent6 9 4 4 2 2" xfId="43250"/>
    <cellStyle name="40% - Accent6 9 4 4 3" xfId="43251"/>
    <cellStyle name="40% - Accent6 9 4 5" xfId="43252"/>
    <cellStyle name="40% - Accent6 9 4 5 2" xfId="43253"/>
    <cellStyle name="40% - Accent6 9 4 6" xfId="43254"/>
    <cellStyle name="40% - Accent6 9 5" xfId="43255"/>
    <cellStyle name="40% - Accent6 9 5 2" xfId="43256"/>
    <cellStyle name="40% - Accent6 9 5 2 2" xfId="43257"/>
    <cellStyle name="40% - Accent6 9 5 2 2 2" xfId="43258"/>
    <cellStyle name="40% - Accent6 9 5 2 3" xfId="43259"/>
    <cellStyle name="40% - Accent6 9 5 3" xfId="43260"/>
    <cellStyle name="40% - Accent6 9 5 3 2" xfId="43261"/>
    <cellStyle name="40% - Accent6 9 5 3 2 2" xfId="43262"/>
    <cellStyle name="40% - Accent6 9 5 3 3" xfId="43263"/>
    <cellStyle name="40% - Accent6 9 5 4" xfId="43264"/>
    <cellStyle name="40% - Accent6 9 5 4 2" xfId="43265"/>
    <cellStyle name="40% - Accent6 9 5 5" xfId="43266"/>
    <cellStyle name="40% - Accent6 9 6" xfId="43267"/>
    <cellStyle name="40% - Accent6 9 6 2" xfId="43268"/>
    <cellStyle name="40% - Accent6 9 6 2 2" xfId="43269"/>
    <cellStyle name="40% - Accent6 9 6 3" xfId="43270"/>
    <cellStyle name="40% - Accent6 9 7" xfId="43271"/>
    <cellStyle name="40% - Accent6 9 7 2" xfId="43272"/>
    <cellStyle name="40% - Accent6 9 7 2 2" xfId="43273"/>
    <cellStyle name="40% - Accent6 9 7 3" xfId="43274"/>
    <cellStyle name="40% - Accent6 9 8" xfId="43275"/>
    <cellStyle name="40% - Accent6 9 8 2" xfId="43276"/>
    <cellStyle name="40% - Accent6 9 8 2 2" xfId="43277"/>
    <cellStyle name="40% - Accent6 9 8 3" xfId="43278"/>
    <cellStyle name="40% - Accent6 9 9" xfId="43279"/>
    <cellStyle name="40% - Accent6 9 9 2" xfId="43280"/>
    <cellStyle name="40% - Accent6 90" xfId="43281"/>
    <cellStyle name="40% - Accent6 90 2" xfId="43282"/>
    <cellStyle name="40% - Accent6 91" xfId="43283"/>
    <cellStyle name="40% - Accent6 91 2" xfId="43284"/>
    <cellStyle name="40% - Accent6 92" xfId="43285"/>
    <cellStyle name="40% - Accent6 92 2" xfId="43286"/>
    <cellStyle name="40% - Accent6 93" xfId="43287"/>
    <cellStyle name="40% - Accent6 94" xfId="43288"/>
    <cellStyle name="40% - Accent6 95" xfId="43289"/>
    <cellStyle name="40% - Accent6 96" xfId="43290"/>
    <cellStyle name="40% - Accent6 97" xfId="43291"/>
    <cellStyle name="40% - Accent6 98" xfId="43292"/>
    <cellStyle name="40% - Accent6 99" xfId="43293"/>
    <cellStyle name="40% - アクセント 1" xfId="52437"/>
    <cellStyle name="40% - アクセント 2" xfId="52438"/>
    <cellStyle name="40% - アクセント 3" xfId="52439"/>
    <cellStyle name="40% - アクセント 4" xfId="52440"/>
    <cellStyle name="40% - アクセント 5" xfId="52441"/>
    <cellStyle name="40% - アクセント 6" xfId="52442"/>
    <cellStyle name="60% - Accent1" xfId="26" builtinId="32" customBuiltin="1"/>
    <cellStyle name="60% - Accent1 10" xfId="43294"/>
    <cellStyle name="60% - Accent1 11" xfId="43295"/>
    <cellStyle name="60% - Accent1 12" xfId="43296"/>
    <cellStyle name="60% - Accent1 13" xfId="43297"/>
    <cellStyle name="60% - Accent1 14" xfId="43298"/>
    <cellStyle name="60% - Accent1 15" xfId="43299"/>
    <cellStyle name="60% - Accent1 16" xfId="43300"/>
    <cellStyle name="60% - Accent1 17" xfId="52559"/>
    <cellStyle name="60% - Accent1 2" xfId="43301"/>
    <cellStyle name="60% - Accent1 2 2" xfId="43302"/>
    <cellStyle name="60% - Accent1 2 2 2" xfId="43303"/>
    <cellStyle name="60% - Accent1 2 3" xfId="43304"/>
    <cellStyle name="60% - Accent1 3" xfId="43305"/>
    <cellStyle name="60% - Accent1 3 2" xfId="43306"/>
    <cellStyle name="60% - Accent1 4" xfId="43307"/>
    <cellStyle name="60% - Accent1 4 2" xfId="43308"/>
    <cellStyle name="60% - Accent1 5" xfId="43309"/>
    <cellStyle name="60% - Accent1 5 2" xfId="43310"/>
    <cellStyle name="60% - Accent1 6" xfId="43311"/>
    <cellStyle name="60% - Accent1 6 2" xfId="43312"/>
    <cellStyle name="60% - Accent1 7" xfId="43313"/>
    <cellStyle name="60% - Accent1 7 2" xfId="43314"/>
    <cellStyle name="60% - Accent1 8" xfId="43315"/>
    <cellStyle name="60% - Accent1 8 2" xfId="43316"/>
    <cellStyle name="60% - Accent1 9" xfId="43317"/>
    <cellStyle name="60% - Accent1 9 2" xfId="43318"/>
    <cellStyle name="60% - Accent2" xfId="30" builtinId="36" customBuiltin="1"/>
    <cellStyle name="60% - Accent2 10" xfId="43319"/>
    <cellStyle name="60% - Accent2 11" xfId="43320"/>
    <cellStyle name="60% - Accent2 12" xfId="43321"/>
    <cellStyle name="60% - Accent2 13" xfId="43322"/>
    <cellStyle name="60% - Accent2 14" xfId="43323"/>
    <cellStyle name="60% - Accent2 15" xfId="43324"/>
    <cellStyle name="60% - Accent2 16" xfId="43325"/>
    <cellStyle name="60% - Accent2 17" xfId="52560"/>
    <cellStyle name="60% - Accent2 2" xfId="43326"/>
    <cellStyle name="60% - Accent2 2 2" xfId="43327"/>
    <cellStyle name="60% - Accent2 2 2 2" xfId="43328"/>
    <cellStyle name="60% - Accent2 2 3" xfId="43329"/>
    <cellStyle name="60% - Accent2 3" xfId="43330"/>
    <cellStyle name="60% - Accent2 3 2" xfId="43331"/>
    <cellStyle name="60% - Accent2 4" xfId="43332"/>
    <cellStyle name="60% - Accent2 4 2" xfId="43333"/>
    <cellStyle name="60% - Accent2 5" xfId="43334"/>
    <cellStyle name="60% - Accent2 5 2" xfId="43335"/>
    <cellStyle name="60% - Accent2 6" xfId="43336"/>
    <cellStyle name="60% - Accent2 6 2" xfId="43337"/>
    <cellStyle name="60% - Accent2 7" xfId="43338"/>
    <cellStyle name="60% - Accent2 7 2" xfId="43339"/>
    <cellStyle name="60% - Accent2 8" xfId="43340"/>
    <cellStyle name="60% - Accent2 8 2" xfId="43341"/>
    <cellStyle name="60% - Accent2 9" xfId="43342"/>
    <cellStyle name="60% - Accent2 9 2" xfId="43343"/>
    <cellStyle name="60% - Accent3" xfId="34" builtinId="40" customBuiltin="1"/>
    <cellStyle name="60% - Accent3 10" xfId="43344"/>
    <cellStyle name="60% - Accent3 11" xfId="43345"/>
    <cellStyle name="60% - Accent3 12" xfId="43346"/>
    <cellStyle name="60% - Accent3 13" xfId="43347"/>
    <cellStyle name="60% - Accent3 14" xfId="43348"/>
    <cellStyle name="60% - Accent3 15" xfId="43349"/>
    <cellStyle name="60% - Accent3 16" xfId="43350"/>
    <cellStyle name="60% - Accent3 17" xfId="52561"/>
    <cellStyle name="60% - Accent3 2" xfId="43351"/>
    <cellStyle name="60% - Accent3 2 2" xfId="43352"/>
    <cellStyle name="60% - Accent3 2 2 2" xfId="43353"/>
    <cellStyle name="60% - Accent3 2 3" xfId="43354"/>
    <cellStyle name="60% - Accent3 3" xfId="43355"/>
    <cellStyle name="60% - Accent3 3 2" xfId="43356"/>
    <cellStyle name="60% - Accent3 4" xfId="43357"/>
    <cellStyle name="60% - Accent3 4 2" xfId="43358"/>
    <cellStyle name="60% - Accent3 5" xfId="43359"/>
    <cellStyle name="60% - Accent3 5 2" xfId="43360"/>
    <cellStyle name="60% - Accent3 6" xfId="43361"/>
    <cellStyle name="60% - Accent3 6 2" xfId="43362"/>
    <cellStyle name="60% - Accent3 7" xfId="43363"/>
    <cellStyle name="60% - Accent3 7 2" xfId="43364"/>
    <cellStyle name="60% - Accent3 8" xfId="43365"/>
    <cellStyle name="60% - Accent3 8 2" xfId="43366"/>
    <cellStyle name="60% - Accent3 9" xfId="43367"/>
    <cellStyle name="60% - Accent3 9 2" xfId="43368"/>
    <cellStyle name="60% - Accent4" xfId="38" builtinId="44" customBuiltin="1"/>
    <cellStyle name="60% - Accent4 10" xfId="43369"/>
    <cellStyle name="60% - Accent4 11" xfId="43370"/>
    <cellStyle name="60% - Accent4 12" xfId="43371"/>
    <cellStyle name="60% - Accent4 13" xfId="43372"/>
    <cellStyle name="60% - Accent4 14" xfId="43373"/>
    <cellStyle name="60% - Accent4 15" xfId="43374"/>
    <cellStyle name="60% - Accent4 16" xfId="43375"/>
    <cellStyle name="60% - Accent4 17" xfId="52562"/>
    <cellStyle name="60% - Accent4 2" xfId="43376"/>
    <cellStyle name="60% - Accent4 2 2" xfId="43377"/>
    <cellStyle name="60% - Accent4 2 2 2" xfId="43378"/>
    <cellStyle name="60% - Accent4 2 3" xfId="43379"/>
    <cellStyle name="60% - Accent4 3" xfId="43380"/>
    <cellStyle name="60% - Accent4 3 2" xfId="43381"/>
    <cellStyle name="60% - Accent4 4" xfId="43382"/>
    <cellStyle name="60% - Accent4 4 2" xfId="43383"/>
    <cellStyle name="60% - Accent4 5" xfId="43384"/>
    <cellStyle name="60% - Accent4 5 2" xfId="43385"/>
    <cellStyle name="60% - Accent4 6" xfId="43386"/>
    <cellStyle name="60% - Accent4 6 2" xfId="43387"/>
    <cellStyle name="60% - Accent4 7" xfId="43388"/>
    <cellStyle name="60% - Accent4 7 2" xfId="43389"/>
    <cellStyle name="60% - Accent4 8" xfId="43390"/>
    <cellStyle name="60% - Accent4 8 2" xfId="43391"/>
    <cellStyle name="60% - Accent4 9" xfId="43392"/>
    <cellStyle name="60% - Accent4 9 2" xfId="43393"/>
    <cellStyle name="60% - Accent5" xfId="42" builtinId="48" customBuiltin="1"/>
    <cellStyle name="60% - Accent5 10" xfId="43394"/>
    <cellStyle name="60% - Accent5 11" xfId="43395"/>
    <cellStyle name="60% - Accent5 12" xfId="43396"/>
    <cellStyle name="60% - Accent5 13" xfId="43397"/>
    <cellStyle name="60% - Accent5 14" xfId="43398"/>
    <cellStyle name="60% - Accent5 15" xfId="43399"/>
    <cellStyle name="60% - Accent5 16" xfId="43400"/>
    <cellStyle name="60% - Accent5 17" xfId="52563"/>
    <cellStyle name="60% - Accent5 2" xfId="43401"/>
    <cellStyle name="60% - Accent5 2 2" xfId="43402"/>
    <cellStyle name="60% - Accent5 2 2 2" xfId="43403"/>
    <cellStyle name="60% - Accent5 2 3" xfId="43404"/>
    <cellStyle name="60% - Accent5 3" xfId="43405"/>
    <cellStyle name="60% - Accent5 3 2" xfId="43406"/>
    <cellStyle name="60% - Accent5 4" xfId="43407"/>
    <cellStyle name="60% - Accent5 4 2" xfId="43408"/>
    <cellStyle name="60% - Accent5 5" xfId="43409"/>
    <cellStyle name="60% - Accent5 5 2" xfId="43410"/>
    <cellStyle name="60% - Accent5 6" xfId="43411"/>
    <cellStyle name="60% - Accent5 6 2" xfId="43412"/>
    <cellStyle name="60% - Accent5 7" xfId="43413"/>
    <cellStyle name="60% - Accent5 7 2" xfId="43414"/>
    <cellStyle name="60% - Accent5 8" xfId="43415"/>
    <cellStyle name="60% - Accent5 8 2" xfId="43416"/>
    <cellStyle name="60% - Accent5 9" xfId="43417"/>
    <cellStyle name="60% - Accent5 9 2" xfId="43418"/>
    <cellStyle name="60% - Accent6" xfId="46" builtinId="52" customBuiltin="1"/>
    <cellStyle name="60% - Accent6 10" xfId="43419"/>
    <cellStyle name="60% - Accent6 11" xfId="43420"/>
    <cellStyle name="60% - Accent6 12" xfId="43421"/>
    <cellStyle name="60% - Accent6 13" xfId="43422"/>
    <cellStyle name="60% - Accent6 14" xfId="43423"/>
    <cellStyle name="60% - Accent6 15" xfId="43424"/>
    <cellStyle name="60% - Accent6 16" xfId="43425"/>
    <cellStyle name="60% - Accent6 17" xfId="52564"/>
    <cellStyle name="60% - Accent6 2" xfId="43426"/>
    <cellStyle name="60% - Accent6 2 2" xfId="43427"/>
    <cellStyle name="60% - Accent6 2 2 2" xfId="43428"/>
    <cellStyle name="60% - Accent6 2 3" xfId="43429"/>
    <cellStyle name="60% - Accent6 3" xfId="43430"/>
    <cellStyle name="60% - Accent6 3 2" xfId="43431"/>
    <cellStyle name="60% - Accent6 4" xfId="43432"/>
    <cellStyle name="60% - Accent6 4 2" xfId="43433"/>
    <cellStyle name="60% - Accent6 5" xfId="43434"/>
    <cellStyle name="60% - Accent6 5 2" xfId="43435"/>
    <cellStyle name="60% - Accent6 6" xfId="43436"/>
    <cellStyle name="60% - Accent6 6 2" xfId="43437"/>
    <cellStyle name="60% - Accent6 7" xfId="43438"/>
    <cellStyle name="60% - Accent6 7 2" xfId="43439"/>
    <cellStyle name="60% - Accent6 8" xfId="43440"/>
    <cellStyle name="60% - Accent6 8 2" xfId="43441"/>
    <cellStyle name="60% - Accent6 9" xfId="43442"/>
    <cellStyle name="60% - Accent6 9 2" xfId="43443"/>
    <cellStyle name="60% - アクセント 1" xfId="52443"/>
    <cellStyle name="60% - アクセント 2" xfId="52444"/>
    <cellStyle name="60% - アクセント 3" xfId="52445"/>
    <cellStyle name="60% - アクセント 4" xfId="52446"/>
    <cellStyle name="60% - アクセント 5" xfId="52447"/>
    <cellStyle name="60% - アクセント 6" xfId="52448"/>
    <cellStyle name="Accent1" xfId="23" builtinId="29" customBuiltin="1"/>
    <cellStyle name="Accent1 10" xfId="43444"/>
    <cellStyle name="Accent1 11" xfId="43445"/>
    <cellStyle name="Accent1 12" xfId="43446"/>
    <cellStyle name="Accent1 13" xfId="43447"/>
    <cellStyle name="Accent1 14" xfId="43448"/>
    <cellStyle name="Accent1 15" xfId="43449"/>
    <cellStyle name="Accent1 16" xfId="43450"/>
    <cellStyle name="Accent1 17" xfId="52565"/>
    <cellStyle name="Accent1 2" xfId="43451"/>
    <cellStyle name="Accent1 2 2" xfId="43452"/>
    <cellStyle name="Accent1 2 2 2" xfId="43453"/>
    <cellStyle name="Accent1 2 3" xfId="43454"/>
    <cellStyle name="Accent1 3" xfId="43455"/>
    <cellStyle name="Accent1 3 2" xfId="43456"/>
    <cellStyle name="Accent1 4" xfId="43457"/>
    <cellStyle name="Accent1 4 2" xfId="43458"/>
    <cellStyle name="Accent1 5" xfId="43459"/>
    <cellStyle name="Accent1 5 2" xfId="43460"/>
    <cellStyle name="Accent1 6" xfId="43461"/>
    <cellStyle name="Accent1 6 2" xfId="43462"/>
    <cellStyle name="Accent1 7" xfId="43463"/>
    <cellStyle name="Accent1 7 2" xfId="43464"/>
    <cellStyle name="Accent1 8" xfId="43465"/>
    <cellStyle name="Accent1 8 2" xfId="43466"/>
    <cellStyle name="Accent1 9" xfId="43467"/>
    <cellStyle name="Accent1 9 2" xfId="43468"/>
    <cellStyle name="Accent2" xfId="27" builtinId="33" customBuiltin="1"/>
    <cellStyle name="Accent2 10" xfId="43469"/>
    <cellStyle name="Accent2 11" xfId="43470"/>
    <cellStyle name="Accent2 12" xfId="43471"/>
    <cellStyle name="Accent2 13" xfId="43472"/>
    <cellStyle name="Accent2 14" xfId="43473"/>
    <cellStyle name="Accent2 15" xfId="43474"/>
    <cellStyle name="Accent2 16" xfId="43475"/>
    <cellStyle name="Accent2 17" xfId="52566"/>
    <cellStyle name="Accent2 2" xfId="43476"/>
    <cellStyle name="Accent2 2 2" xfId="43477"/>
    <cellStyle name="Accent2 2 2 2" xfId="43478"/>
    <cellStyle name="Accent2 2 3" xfId="43479"/>
    <cellStyle name="Accent2 3" xfId="43480"/>
    <cellStyle name="Accent2 3 2" xfId="43481"/>
    <cellStyle name="Accent2 4" xfId="43482"/>
    <cellStyle name="Accent2 4 2" xfId="43483"/>
    <cellStyle name="Accent2 5" xfId="43484"/>
    <cellStyle name="Accent2 5 2" xfId="43485"/>
    <cellStyle name="Accent2 6" xfId="43486"/>
    <cellStyle name="Accent2 6 2" xfId="43487"/>
    <cellStyle name="Accent2 7" xfId="43488"/>
    <cellStyle name="Accent2 7 2" xfId="43489"/>
    <cellStyle name="Accent2 8" xfId="43490"/>
    <cellStyle name="Accent2 8 2" xfId="43491"/>
    <cellStyle name="Accent2 9" xfId="43492"/>
    <cellStyle name="Accent2 9 2" xfId="43493"/>
    <cellStyle name="Accent3" xfId="31" builtinId="37" customBuiltin="1"/>
    <cellStyle name="Accent3 10" xfId="43494"/>
    <cellStyle name="Accent3 11" xfId="43495"/>
    <cellStyle name="Accent3 12" xfId="43496"/>
    <cellStyle name="Accent3 13" xfId="43497"/>
    <cellStyle name="Accent3 14" xfId="43498"/>
    <cellStyle name="Accent3 15" xfId="43499"/>
    <cellStyle name="Accent3 16" xfId="43500"/>
    <cellStyle name="Accent3 17" xfId="52567"/>
    <cellStyle name="Accent3 2" xfId="43501"/>
    <cellStyle name="Accent3 2 2" xfId="43502"/>
    <cellStyle name="Accent3 2 2 2" xfId="43503"/>
    <cellStyle name="Accent3 2 3" xfId="43504"/>
    <cellStyle name="Accent3 3" xfId="43505"/>
    <cellStyle name="Accent3 3 2" xfId="43506"/>
    <cellStyle name="Accent3 4" xfId="43507"/>
    <cellStyle name="Accent3 4 2" xfId="43508"/>
    <cellStyle name="Accent3 5" xfId="43509"/>
    <cellStyle name="Accent3 5 2" xfId="43510"/>
    <cellStyle name="Accent3 6" xfId="43511"/>
    <cellStyle name="Accent3 6 2" xfId="43512"/>
    <cellStyle name="Accent3 7" xfId="43513"/>
    <cellStyle name="Accent3 7 2" xfId="43514"/>
    <cellStyle name="Accent3 8" xfId="43515"/>
    <cellStyle name="Accent3 8 2" xfId="43516"/>
    <cellStyle name="Accent3 9" xfId="43517"/>
    <cellStyle name="Accent3 9 2" xfId="43518"/>
    <cellStyle name="Accent4" xfId="35" builtinId="41" customBuiltin="1"/>
    <cellStyle name="Accent4 10" xfId="43519"/>
    <cellStyle name="Accent4 11" xfId="43520"/>
    <cellStyle name="Accent4 12" xfId="43521"/>
    <cellStyle name="Accent4 13" xfId="43522"/>
    <cellStyle name="Accent4 14" xfId="43523"/>
    <cellStyle name="Accent4 15" xfId="43524"/>
    <cellStyle name="Accent4 16" xfId="43525"/>
    <cellStyle name="Accent4 17" xfId="52568"/>
    <cellStyle name="Accent4 2" xfId="43526"/>
    <cellStyle name="Accent4 2 2" xfId="43527"/>
    <cellStyle name="Accent4 2 2 2" xfId="43528"/>
    <cellStyle name="Accent4 2 3" xfId="43529"/>
    <cellStyle name="Accent4 3" xfId="43530"/>
    <cellStyle name="Accent4 3 2" xfId="43531"/>
    <cellStyle name="Accent4 4" xfId="43532"/>
    <cellStyle name="Accent4 4 2" xfId="43533"/>
    <cellStyle name="Accent4 5" xfId="43534"/>
    <cellStyle name="Accent4 5 2" xfId="43535"/>
    <cellStyle name="Accent4 6" xfId="43536"/>
    <cellStyle name="Accent4 6 2" xfId="43537"/>
    <cellStyle name="Accent4 7" xfId="43538"/>
    <cellStyle name="Accent4 7 2" xfId="43539"/>
    <cellStyle name="Accent4 8" xfId="43540"/>
    <cellStyle name="Accent4 8 2" xfId="43541"/>
    <cellStyle name="Accent4 9" xfId="43542"/>
    <cellStyle name="Accent4 9 2" xfId="43543"/>
    <cellStyle name="Accent5" xfId="39" builtinId="45" customBuiltin="1"/>
    <cellStyle name="Accent5 10" xfId="43544"/>
    <cellStyle name="Accent5 11" xfId="43545"/>
    <cellStyle name="Accent5 12" xfId="43546"/>
    <cellStyle name="Accent5 13" xfId="43547"/>
    <cellStyle name="Accent5 14" xfId="43548"/>
    <cellStyle name="Accent5 15" xfId="43549"/>
    <cellStyle name="Accent5 16" xfId="43550"/>
    <cellStyle name="Accent5 17" xfId="52569"/>
    <cellStyle name="Accent5 2" xfId="43551"/>
    <cellStyle name="Accent5 2 2" xfId="43552"/>
    <cellStyle name="Accent5 2 2 2" xfId="43553"/>
    <cellStyle name="Accent5 2 3" xfId="43554"/>
    <cellStyle name="Accent5 3" xfId="43555"/>
    <cellStyle name="Accent5 3 2" xfId="43556"/>
    <cellStyle name="Accent5 4" xfId="43557"/>
    <cellStyle name="Accent5 4 2" xfId="43558"/>
    <cellStyle name="Accent5 5" xfId="43559"/>
    <cellStyle name="Accent5 5 2" xfId="43560"/>
    <cellStyle name="Accent5 6" xfId="43561"/>
    <cellStyle name="Accent5 6 2" xfId="43562"/>
    <cellStyle name="Accent5 7" xfId="43563"/>
    <cellStyle name="Accent5 7 2" xfId="43564"/>
    <cellStyle name="Accent5 8" xfId="43565"/>
    <cellStyle name="Accent5 8 2" xfId="43566"/>
    <cellStyle name="Accent5 9" xfId="43567"/>
    <cellStyle name="Accent5 9 2" xfId="43568"/>
    <cellStyle name="Accent6" xfId="43" builtinId="49" customBuiltin="1"/>
    <cellStyle name="Accent6 10" xfId="43569"/>
    <cellStyle name="Accent6 11" xfId="43570"/>
    <cellStyle name="Accent6 12" xfId="43571"/>
    <cellStyle name="Accent6 13" xfId="43572"/>
    <cellStyle name="Accent6 14" xfId="43573"/>
    <cellStyle name="Accent6 15" xfId="43574"/>
    <cellStyle name="Accent6 16" xfId="43575"/>
    <cellStyle name="Accent6 17" xfId="52570"/>
    <cellStyle name="Accent6 2" xfId="43576"/>
    <cellStyle name="Accent6 2 2" xfId="43577"/>
    <cellStyle name="Accent6 2 2 2" xfId="43578"/>
    <cellStyle name="Accent6 2 3" xfId="43579"/>
    <cellStyle name="Accent6 3" xfId="43580"/>
    <cellStyle name="Accent6 3 2" xfId="43581"/>
    <cellStyle name="Accent6 4" xfId="43582"/>
    <cellStyle name="Accent6 4 2" xfId="43583"/>
    <cellStyle name="Accent6 5" xfId="43584"/>
    <cellStyle name="Accent6 5 2" xfId="43585"/>
    <cellStyle name="Accent6 6" xfId="43586"/>
    <cellStyle name="Accent6 6 2" xfId="43587"/>
    <cellStyle name="Accent6 7" xfId="43588"/>
    <cellStyle name="Accent6 7 2" xfId="43589"/>
    <cellStyle name="Accent6 8" xfId="43590"/>
    <cellStyle name="Accent6 8 2" xfId="43591"/>
    <cellStyle name="Accent6 9" xfId="43592"/>
    <cellStyle name="Accent6 9 2" xfId="43593"/>
    <cellStyle name="Bad" xfId="13" builtinId="27" customBuiltin="1"/>
    <cellStyle name="Bad 10" xfId="43594"/>
    <cellStyle name="Bad 11" xfId="43595"/>
    <cellStyle name="Bad 12" xfId="43596"/>
    <cellStyle name="Bad 13" xfId="43597"/>
    <cellStyle name="Bad 14" xfId="43598"/>
    <cellStyle name="Bad 15" xfId="43599"/>
    <cellStyle name="Bad 16" xfId="43600"/>
    <cellStyle name="Bad 17" xfId="52571"/>
    <cellStyle name="Bad 2" xfId="43601"/>
    <cellStyle name="Bad 2 2" xfId="43602"/>
    <cellStyle name="Bad 2 2 2" xfId="43603"/>
    <cellStyle name="Bad 2 3" xfId="43604"/>
    <cellStyle name="Bad 3" xfId="43605"/>
    <cellStyle name="Bad 3 2" xfId="43606"/>
    <cellStyle name="Bad 4" xfId="43607"/>
    <cellStyle name="Bad 4 2" xfId="43608"/>
    <cellStyle name="Bad 5" xfId="43609"/>
    <cellStyle name="Bad 5 2" xfId="43610"/>
    <cellStyle name="Bad 6" xfId="43611"/>
    <cellStyle name="Bad 6 2" xfId="43612"/>
    <cellStyle name="Bad 7" xfId="43613"/>
    <cellStyle name="Bad 7 2" xfId="43614"/>
    <cellStyle name="Bad 8" xfId="43615"/>
    <cellStyle name="Bad 8 2" xfId="43616"/>
    <cellStyle name="Bad 9" xfId="43617"/>
    <cellStyle name="Bad 9 2" xfId="43618"/>
    <cellStyle name="Calculation" xfId="17" builtinId="22" customBuiltin="1"/>
    <cellStyle name="Calculation 10" xfId="43619"/>
    <cellStyle name="Calculation 11" xfId="43620"/>
    <cellStyle name="Calculation 12" xfId="43621"/>
    <cellStyle name="Calculation 13" xfId="43622"/>
    <cellStyle name="Calculation 14" xfId="43623"/>
    <cellStyle name="Calculation 15" xfId="43624"/>
    <cellStyle name="Calculation 16" xfId="43625"/>
    <cellStyle name="Calculation 17" xfId="52572"/>
    <cellStyle name="Calculation 2" xfId="43626"/>
    <cellStyle name="Calculation 2 2" xfId="43627"/>
    <cellStyle name="Calculation 2 2 2" xfId="43628"/>
    <cellStyle name="Calculation 2 3" xfId="43629"/>
    <cellStyle name="Calculation 3" xfId="43630"/>
    <cellStyle name="Calculation 3 2" xfId="43631"/>
    <cellStyle name="Calculation 4" xfId="43632"/>
    <cellStyle name="Calculation 4 2" xfId="43633"/>
    <cellStyle name="Calculation 5" xfId="43634"/>
    <cellStyle name="Calculation 5 2" xfId="43635"/>
    <cellStyle name="Calculation 6" xfId="43636"/>
    <cellStyle name="Calculation 6 2" xfId="43637"/>
    <cellStyle name="Calculation 7" xfId="43638"/>
    <cellStyle name="Calculation 7 2" xfId="43639"/>
    <cellStyle name="Calculation 8" xfId="43640"/>
    <cellStyle name="Calculation 8 2" xfId="43641"/>
    <cellStyle name="Calculation 9" xfId="43642"/>
    <cellStyle name="Calculation 9 2" xfId="43643"/>
    <cellStyle name="Check Cell" xfId="19" builtinId="23" customBuiltin="1"/>
    <cellStyle name="Check Cell 10" xfId="43644"/>
    <cellStyle name="Check Cell 11" xfId="43645"/>
    <cellStyle name="Check Cell 12" xfId="43646"/>
    <cellStyle name="Check Cell 13" xfId="43647"/>
    <cellStyle name="Check Cell 14" xfId="43648"/>
    <cellStyle name="Check Cell 15" xfId="43649"/>
    <cellStyle name="Check Cell 16" xfId="43650"/>
    <cellStyle name="Check Cell 17" xfId="52573"/>
    <cellStyle name="Check Cell 2" xfId="43651"/>
    <cellStyle name="Check Cell 2 2" xfId="43652"/>
    <cellStyle name="Check Cell 2 2 2" xfId="43653"/>
    <cellStyle name="Check Cell 2 3" xfId="43654"/>
    <cellStyle name="Check Cell 3" xfId="43655"/>
    <cellStyle name="Check Cell 3 2" xfId="43656"/>
    <cellStyle name="Check Cell 4" xfId="43657"/>
    <cellStyle name="Check Cell 4 2" xfId="43658"/>
    <cellStyle name="Check Cell 5" xfId="43659"/>
    <cellStyle name="Check Cell 5 2" xfId="43660"/>
    <cellStyle name="Check Cell 6" xfId="43661"/>
    <cellStyle name="Check Cell 6 2" xfId="43662"/>
    <cellStyle name="Check Cell 7" xfId="43663"/>
    <cellStyle name="Check Cell 7 2" xfId="43664"/>
    <cellStyle name="Check Cell 8" xfId="43665"/>
    <cellStyle name="Check Cell 8 2" xfId="43666"/>
    <cellStyle name="Check Cell 9" xfId="43667"/>
    <cellStyle name="Check Cell 9 2" xfId="43668"/>
    <cellStyle name="Comma  - Style1" xfId="52449"/>
    <cellStyle name="Comma 10" xfId="52703"/>
    <cellStyle name="Comma 11" xfId="52706"/>
    <cellStyle name="Comma 12" xfId="52709"/>
    <cellStyle name="Comma 13" xfId="52712"/>
    <cellStyle name="Comma 14" xfId="52715"/>
    <cellStyle name="Comma 15" xfId="52718"/>
    <cellStyle name="Comma 16" xfId="52721"/>
    <cellStyle name="Comma 17" xfId="52724"/>
    <cellStyle name="Comma 2" xfId="43669"/>
    <cellStyle name="Comma 2 2" xfId="43670"/>
    <cellStyle name="Comma 2 3" xfId="52378"/>
    <cellStyle name="Comma 2 4" xfId="52380"/>
    <cellStyle name="Comma 2 5" xfId="52383"/>
    <cellStyle name="Comma 2 6" xfId="52385"/>
    <cellStyle name="Comma 2 7" xfId="52387"/>
    <cellStyle name="Comma 3" xfId="43671"/>
    <cellStyle name="Comma 4" xfId="52405"/>
    <cellStyle name="Comma 5" xfId="52643"/>
    <cellStyle name="Comma 6" xfId="52650"/>
    <cellStyle name="Comma 7" xfId="52652"/>
    <cellStyle name="Comma 8" xfId="52659"/>
    <cellStyle name="Comma 9" xfId="52699"/>
    <cellStyle name="comma zerodec" xfId="52450"/>
    <cellStyle name="Comma0" xfId="52451"/>
    <cellStyle name="Curren - Style3" xfId="52452"/>
    <cellStyle name="Curren - Style4" xfId="52453"/>
    <cellStyle name="Currency 10" xfId="52673"/>
    <cellStyle name="Currency 11" xfId="52675"/>
    <cellStyle name="Currency 12" xfId="52677"/>
    <cellStyle name="Currency 13" xfId="52680"/>
    <cellStyle name="Currency 14" xfId="52682"/>
    <cellStyle name="Currency 15" xfId="52685"/>
    <cellStyle name="Currency 16" xfId="52687"/>
    <cellStyle name="Currency 17" xfId="52689"/>
    <cellStyle name="Currency 18" xfId="52691"/>
    <cellStyle name="Currency 19" xfId="52693"/>
    <cellStyle name="Currency 2" xfId="43672"/>
    <cellStyle name="Currency 20" xfId="52695"/>
    <cellStyle name="Currency 21" xfId="52697"/>
    <cellStyle name="Currency 3" xfId="43673"/>
    <cellStyle name="Currency 4" xfId="52661"/>
    <cellStyle name="Currency 5" xfId="52663"/>
    <cellStyle name="Currency 6" xfId="52665"/>
    <cellStyle name="Currency 7" xfId="52667"/>
    <cellStyle name="Currency 8" xfId="52669"/>
    <cellStyle name="Currency 9" xfId="52671"/>
    <cellStyle name="Currency0" xfId="52454"/>
    <cellStyle name="Currency1" xfId="52455"/>
    <cellStyle name="Date" xfId="52456"/>
    <cellStyle name="Dollar (zero dec)" xfId="52457"/>
    <cellStyle name="Explanatory Text" xfId="21" builtinId="53" customBuiltin="1"/>
    <cellStyle name="Explanatory Text 10" xfId="43674"/>
    <cellStyle name="Explanatory Text 11" xfId="43675"/>
    <cellStyle name="Explanatory Text 12" xfId="43676"/>
    <cellStyle name="Explanatory Text 13" xfId="43677"/>
    <cellStyle name="Explanatory Text 14" xfId="43678"/>
    <cellStyle name="Explanatory Text 15" xfId="43679"/>
    <cellStyle name="Explanatory Text 16" xfId="43680"/>
    <cellStyle name="Explanatory Text 17" xfId="52574"/>
    <cellStyle name="Explanatory Text 2" xfId="43681"/>
    <cellStyle name="Explanatory Text 2 2" xfId="43682"/>
    <cellStyle name="Explanatory Text 2 2 2" xfId="43683"/>
    <cellStyle name="Explanatory Text 2 3" xfId="43684"/>
    <cellStyle name="Explanatory Text 3" xfId="43685"/>
    <cellStyle name="Explanatory Text 3 2" xfId="43686"/>
    <cellStyle name="Explanatory Text 4" xfId="43687"/>
    <cellStyle name="Explanatory Text 4 2" xfId="43688"/>
    <cellStyle name="Explanatory Text 5" xfId="43689"/>
    <cellStyle name="Explanatory Text 5 2" xfId="43690"/>
    <cellStyle name="Explanatory Text 6" xfId="43691"/>
    <cellStyle name="Explanatory Text 6 2" xfId="43692"/>
    <cellStyle name="Explanatory Text 7" xfId="43693"/>
    <cellStyle name="Explanatory Text 7 2" xfId="43694"/>
    <cellStyle name="Explanatory Text 8" xfId="43695"/>
    <cellStyle name="Explanatory Text 8 2" xfId="43696"/>
    <cellStyle name="Explanatory Text 9" xfId="43697"/>
    <cellStyle name="Explanatory Text 9 2" xfId="43698"/>
    <cellStyle name="Fixed" xfId="52458"/>
    <cellStyle name="Good" xfId="12" builtinId="26" customBuiltin="1"/>
    <cellStyle name="Good 10" xfId="43699"/>
    <cellStyle name="Good 11" xfId="43700"/>
    <cellStyle name="Good 12" xfId="43701"/>
    <cellStyle name="Good 13" xfId="43702"/>
    <cellStyle name="Good 14" xfId="43703"/>
    <cellStyle name="Good 15" xfId="43704"/>
    <cellStyle name="Good 16" xfId="43705"/>
    <cellStyle name="Good 17" xfId="52575"/>
    <cellStyle name="Good 2" xfId="43706"/>
    <cellStyle name="Good 2 2" xfId="43707"/>
    <cellStyle name="Good 2 2 2" xfId="43708"/>
    <cellStyle name="Good 2 3" xfId="43709"/>
    <cellStyle name="Good 3" xfId="43710"/>
    <cellStyle name="Good 3 2" xfId="43711"/>
    <cellStyle name="Good 4" xfId="43712"/>
    <cellStyle name="Good 4 2" xfId="43713"/>
    <cellStyle name="Good 5" xfId="43714"/>
    <cellStyle name="Good 5 2" xfId="43715"/>
    <cellStyle name="Good 6" xfId="43716"/>
    <cellStyle name="Good 6 2" xfId="43717"/>
    <cellStyle name="Good 7" xfId="43718"/>
    <cellStyle name="Good 7 2" xfId="43719"/>
    <cellStyle name="Good 8" xfId="43720"/>
    <cellStyle name="Good 8 2" xfId="43721"/>
    <cellStyle name="Good 9" xfId="43722"/>
    <cellStyle name="Good 9 2" xfId="43723"/>
    <cellStyle name="Grey" xfId="52459"/>
    <cellStyle name="Header1" xfId="52460"/>
    <cellStyle name="Header2" xfId="52461"/>
    <cellStyle name="Heading 1" xfId="8" builtinId="16" customBuiltin="1"/>
    <cellStyle name="Heading 1 10" xfId="43724"/>
    <cellStyle name="Heading 1 11" xfId="43725"/>
    <cellStyle name="Heading 1 12" xfId="43726"/>
    <cellStyle name="Heading 1 13" xfId="43727"/>
    <cellStyle name="Heading 1 14" xfId="43728"/>
    <cellStyle name="Heading 1 15" xfId="43729"/>
    <cellStyle name="Heading 1 16" xfId="43730"/>
    <cellStyle name="Heading 1 17" xfId="52576"/>
    <cellStyle name="Heading 1 2" xfId="43731"/>
    <cellStyle name="Heading 1 2 2" xfId="43732"/>
    <cellStyle name="Heading 1 2 2 2" xfId="43733"/>
    <cellStyle name="Heading 1 2 3" xfId="43734"/>
    <cellStyle name="Heading 1 3" xfId="43735"/>
    <cellStyle name="Heading 1 3 2" xfId="43736"/>
    <cellStyle name="Heading 1 4" xfId="43737"/>
    <cellStyle name="Heading 1 4 2" xfId="43738"/>
    <cellStyle name="Heading 1 5" xfId="43739"/>
    <cellStyle name="Heading 1 5 2" xfId="43740"/>
    <cellStyle name="Heading 1 6" xfId="43741"/>
    <cellStyle name="Heading 1 6 2" xfId="43742"/>
    <cellStyle name="Heading 1 7" xfId="43743"/>
    <cellStyle name="Heading 1 7 2" xfId="43744"/>
    <cellStyle name="Heading 1 8" xfId="43745"/>
    <cellStyle name="Heading 1 8 2" xfId="43746"/>
    <cellStyle name="Heading 1 9" xfId="43747"/>
    <cellStyle name="Heading 1 9 2" xfId="43748"/>
    <cellStyle name="Heading 2" xfId="9" builtinId="17" customBuiltin="1"/>
    <cellStyle name="Heading 2 10" xfId="43749"/>
    <cellStyle name="Heading 2 11" xfId="43750"/>
    <cellStyle name="Heading 2 12" xfId="43751"/>
    <cellStyle name="Heading 2 13" xfId="43752"/>
    <cellStyle name="Heading 2 14" xfId="43753"/>
    <cellStyle name="Heading 2 15" xfId="43754"/>
    <cellStyle name="Heading 2 16" xfId="43755"/>
    <cellStyle name="Heading 2 17" xfId="52577"/>
    <cellStyle name="Heading 2 2" xfId="43756"/>
    <cellStyle name="Heading 2 2 2" xfId="43757"/>
    <cellStyle name="Heading 2 2 2 2" xfId="43758"/>
    <cellStyle name="Heading 2 2 3" xfId="43759"/>
    <cellStyle name="Heading 2 3" xfId="43760"/>
    <cellStyle name="Heading 2 3 2" xfId="43761"/>
    <cellStyle name="Heading 2 4" xfId="43762"/>
    <cellStyle name="Heading 2 4 2" xfId="43763"/>
    <cellStyle name="Heading 2 5" xfId="43764"/>
    <cellStyle name="Heading 2 5 2" xfId="43765"/>
    <cellStyle name="Heading 2 6" xfId="43766"/>
    <cellStyle name="Heading 2 6 2" xfId="43767"/>
    <cellStyle name="Heading 2 7" xfId="43768"/>
    <cellStyle name="Heading 2 7 2" xfId="43769"/>
    <cellStyle name="Heading 2 8" xfId="43770"/>
    <cellStyle name="Heading 2 8 2" xfId="43771"/>
    <cellStyle name="Heading 2 9" xfId="43772"/>
    <cellStyle name="Heading 2 9 2" xfId="43773"/>
    <cellStyle name="Heading 3" xfId="10" builtinId="18" customBuiltin="1"/>
    <cellStyle name="Heading 3 10" xfId="43774"/>
    <cellStyle name="Heading 3 11" xfId="43775"/>
    <cellStyle name="Heading 3 12" xfId="43776"/>
    <cellStyle name="Heading 3 13" xfId="43777"/>
    <cellStyle name="Heading 3 14" xfId="43778"/>
    <cellStyle name="Heading 3 15" xfId="43779"/>
    <cellStyle name="Heading 3 16" xfId="43780"/>
    <cellStyle name="Heading 3 17" xfId="52578"/>
    <cellStyle name="Heading 3 2" xfId="43781"/>
    <cellStyle name="Heading 3 2 2" xfId="43782"/>
    <cellStyle name="Heading 3 2 2 2" xfId="43783"/>
    <cellStyle name="Heading 3 2 3" xfId="43784"/>
    <cellStyle name="Heading 3 3" xfId="43785"/>
    <cellStyle name="Heading 3 3 2" xfId="43786"/>
    <cellStyle name="Heading 3 4" xfId="43787"/>
    <cellStyle name="Heading 3 4 2" xfId="43788"/>
    <cellStyle name="Heading 3 5" xfId="43789"/>
    <cellStyle name="Heading 3 5 2" xfId="43790"/>
    <cellStyle name="Heading 3 6" xfId="43791"/>
    <cellStyle name="Heading 3 6 2" xfId="43792"/>
    <cellStyle name="Heading 3 7" xfId="43793"/>
    <cellStyle name="Heading 3 7 2" xfId="43794"/>
    <cellStyle name="Heading 3 8" xfId="43795"/>
    <cellStyle name="Heading 3 8 2" xfId="43796"/>
    <cellStyle name="Heading 3 9" xfId="43797"/>
    <cellStyle name="Heading 3 9 2" xfId="43798"/>
    <cellStyle name="Heading 4" xfId="11" builtinId="19" customBuiltin="1"/>
    <cellStyle name="Heading 4 10" xfId="43799"/>
    <cellStyle name="Heading 4 11" xfId="43800"/>
    <cellStyle name="Heading 4 12" xfId="43801"/>
    <cellStyle name="Heading 4 13" xfId="43802"/>
    <cellStyle name="Heading 4 14" xfId="43803"/>
    <cellStyle name="Heading 4 15" xfId="43804"/>
    <cellStyle name="Heading 4 16" xfId="43805"/>
    <cellStyle name="Heading 4 17" xfId="52579"/>
    <cellStyle name="Heading 4 2" xfId="43806"/>
    <cellStyle name="Heading 4 2 2" xfId="43807"/>
    <cellStyle name="Heading 4 2 2 2" xfId="43808"/>
    <cellStyle name="Heading 4 2 3" xfId="43809"/>
    <cellStyle name="Heading 4 3" xfId="43810"/>
    <cellStyle name="Heading 4 3 2" xfId="43811"/>
    <cellStyle name="Heading 4 4" xfId="43812"/>
    <cellStyle name="Heading 4 4 2" xfId="43813"/>
    <cellStyle name="Heading 4 5" xfId="43814"/>
    <cellStyle name="Heading 4 5 2" xfId="43815"/>
    <cellStyle name="Heading 4 6" xfId="43816"/>
    <cellStyle name="Heading 4 6 2" xfId="43817"/>
    <cellStyle name="Heading 4 7" xfId="43818"/>
    <cellStyle name="Heading 4 7 2" xfId="43819"/>
    <cellStyle name="Heading 4 8" xfId="43820"/>
    <cellStyle name="Heading 4 8 2" xfId="43821"/>
    <cellStyle name="Heading 4 9" xfId="43822"/>
    <cellStyle name="Heading 4 9 2" xfId="43823"/>
    <cellStyle name="HEADING1" xfId="52462"/>
    <cellStyle name="HEADING2" xfId="52463"/>
    <cellStyle name="Hyperlink 2" xfId="43824"/>
    <cellStyle name="Input" xfId="15" builtinId="20" customBuiltin="1"/>
    <cellStyle name="Input [yellow]" xfId="52464"/>
    <cellStyle name="Input 10" xfId="43825"/>
    <cellStyle name="Input 11" xfId="43826"/>
    <cellStyle name="Input 12" xfId="43827"/>
    <cellStyle name="Input 13" xfId="43828"/>
    <cellStyle name="Input 14" xfId="43829"/>
    <cellStyle name="Input 15" xfId="43830"/>
    <cellStyle name="Input 16" xfId="43831"/>
    <cellStyle name="Input 17" xfId="52580"/>
    <cellStyle name="Input 2" xfId="43832"/>
    <cellStyle name="Input 2 2" xfId="43833"/>
    <cellStyle name="Input 2 2 2" xfId="43834"/>
    <cellStyle name="Input 2 3" xfId="43835"/>
    <cellStyle name="Input 3" xfId="43836"/>
    <cellStyle name="Input 3 2" xfId="43837"/>
    <cellStyle name="Input 4" xfId="43838"/>
    <cellStyle name="Input 4 2" xfId="43839"/>
    <cellStyle name="Input 5" xfId="43840"/>
    <cellStyle name="Input 5 2" xfId="43841"/>
    <cellStyle name="Input 6" xfId="43842"/>
    <cellStyle name="Input 6 2" xfId="43843"/>
    <cellStyle name="Input 7" xfId="43844"/>
    <cellStyle name="Input 7 2" xfId="43845"/>
    <cellStyle name="Input 8" xfId="43846"/>
    <cellStyle name="Input 8 2" xfId="43847"/>
    <cellStyle name="Input 9" xfId="43848"/>
    <cellStyle name="Input 9 2" xfId="43849"/>
    <cellStyle name="Linked Cell" xfId="18" builtinId="24" customBuiltin="1"/>
    <cellStyle name="Linked Cell 10" xfId="43850"/>
    <cellStyle name="Linked Cell 11" xfId="43851"/>
    <cellStyle name="Linked Cell 12" xfId="43852"/>
    <cellStyle name="Linked Cell 13" xfId="43853"/>
    <cellStyle name="Linked Cell 14" xfId="43854"/>
    <cellStyle name="Linked Cell 15" xfId="43855"/>
    <cellStyle name="Linked Cell 16" xfId="43856"/>
    <cellStyle name="Linked Cell 17" xfId="52581"/>
    <cellStyle name="Linked Cell 2" xfId="43857"/>
    <cellStyle name="Linked Cell 2 2" xfId="43858"/>
    <cellStyle name="Linked Cell 2 2 2" xfId="43859"/>
    <cellStyle name="Linked Cell 2 3" xfId="43860"/>
    <cellStyle name="Linked Cell 3" xfId="43861"/>
    <cellStyle name="Linked Cell 3 2" xfId="43862"/>
    <cellStyle name="Linked Cell 4" xfId="43863"/>
    <cellStyle name="Linked Cell 4 2" xfId="43864"/>
    <cellStyle name="Linked Cell 5" xfId="43865"/>
    <cellStyle name="Linked Cell 5 2" xfId="43866"/>
    <cellStyle name="Linked Cell 6" xfId="43867"/>
    <cellStyle name="Linked Cell 6 2" xfId="43868"/>
    <cellStyle name="Linked Cell 7" xfId="43869"/>
    <cellStyle name="Linked Cell 7 2" xfId="43870"/>
    <cellStyle name="Linked Cell 8" xfId="43871"/>
    <cellStyle name="Linked Cell 8 2" xfId="43872"/>
    <cellStyle name="Linked Cell 9" xfId="43873"/>
    <cellStyle name="Linked Cell 9 2" xfId="43874"/>
    <cellStyle name="Milliers [0]_AR1194" xfId="52465"/>
    <cellStyle name="Milliers_AR1194" xfId="52466"/>
    <cellStyle name="Monétaire [0]_AR1194" xfId="52467"/>
    <cellStyle name="Monétaire_AR1194" xfId="52468"/>
    <cellStyle name="Mon彋aire [0]_AR1194" xfId="52469"/>
    <cellStyle name="Mon彋aire_AR1194" xfId="52470"/>
    <cellStyle name="Neutral" xfId="14" builtinId="28" customBuiltin="1"/>
    <cellStyle name="Neutral 10" xfId="43875"/>
    <cellStyle name="Neutral 11" xfId="43876"/>
    <cellStyle name="Neutral 12" xfId="43877"/>
    <cellStyle name="Neutral 13" xfId="43878"/>
    <cellStyle name="Neutral 14" xfId="43879"/>
    <cellStyle name="Neutral 15" xfId="43880"/>
    <cellStyle name="Neutral 16" xfId="43881"/>
    <cellStyle name="Neutral 17" xfId="52582"/>
    <cellStyle name="Neutral 2" xfId="43882"/>
    <cellStyle name="Neutral 2 2" xfId="43883"/>
    <cellStyle name="Neutral 2 2 2" xfId="43884"/>
    <cellStyle name="Neutral 2 3" xfId="43885"/>
    <cellStyle name="Neutral 3" xfId="43886"/>
    <cellStyle name="Neutral 3 2" xfId="43887"/>
    <cellStyle name="Neutral 4" xfId="43888"/>
    <cellStyle name="Neutral 4 2" xfId="43889"/>
    <cellStyle name="Neutral 5" xfId="43890"/>
    <cellStyle name="Neutral 5 2" xfId="43891"/>
    <cellStyle name="Neutral 6" xfId="43892"/>
    <cellStyle name="Neutral 6 2" xfId="43893"/>
    <cellStyle name="Neutral 7" xfId="43894"/>
    <cellStyle name="Neutral 7 2" xfId="43895"/>
    <cellStyle name="Neutral 8" xfId="43896"/>
    <cellStyle name="Neutral 8 2" xfId="43897"/>
    <cellStyle name="Neutral 9" xfId="43898"/>
    <cellStyle name="Neutral 9 2" xfId="43899"/>
    <cellStyle name="New Times Roman" xfId="52471"/>
    <cellStyle name="no dec" xfId="52472"/>
    <cellStyle name="Normal" xfId="0" builtinId="0"/>
    <cellStyle name="Normal - Style1" xfId="52473"/>
    <cellStyle name="Normal - Style5" xfId="52474"/>
    <cellStyle name="Normal 10" xfId="43900"/>
    <cellStyle name="Normal 10 10" xfId="43901"/>
    <cellStyle name="Normal 10 10 2" xfId="43902"/>
    <cellStyle name="Normal 10 11" xfId="43903"/>
    <cellStyle name="Normal 10 12" xfId="52583"/>
    <cellStyle name="Normal 10 2" xfId="43904"/>
    <cellStyle name="Normal 10 2 2" xfId="43905"/>
    <cellStyle name="Normal 10 2 2 2" xfId="43906"/>
    <cellStyle name="Normal 10 2 2 2 2" xfId="43907"/>
    <cellStyle name="Normal 10 2 2 2 2 2" xfId="43908"/>
    <cellStyle name="Normal 10 2 2 2 2 2 2" xfId="43909"/>
    <cellStyle name="Normal 10 2 2 2 2 2 2 2" xfId="43910"/>
    <cellStyle name="Normal 10 2 2 2 2 2 3" xfId="43911"/>
    <cellStyle name="Normal 10 2 2 2 2 3" xfId="43912"/>
    <cellStyle name="Normal 10 2 2 2 2 3 2" xfId="43913"/>
    <cellStyle name="Normal 10 2 2 2 2 3 2 2" xfId="43914"/>
    <cellStyle name="Normal 10 2 2 2 2 3 3" xfId="43915"/>
    <cellStyle name="Normal 10 2 2 2 2 4" xfId="43916"/>
    <cellStyle name="Normal 10 2 2 2 2 4 2" xfId="43917"/>
    <cellStyle name="Normal 10 2 2 2 2 5" xfId="43918"/>
    <cellStyle name="Normal 10 2 2 2 3" xfId="43919"/>
    <cellStyle name="Normal 10 2 2 2 3 2" xfId="43920"/>
    <cellStyle name="Normal 10 2 2 2 3 2 2" xfId="43921"/>
    <cellStyle name="Normal 10 2 2 2 3 3" xfId="43922"/>
    <cellStyle name="Normal 10 2 2 2 4" xfId="43923"/>
    <cellStyle name="Normal 10 2 2 2 4 2" xfId="43924"/>
    <cellStyle name="Normal 10 2 2 2 4 2 2" xfId="43925"/>
    <cellStyle name="Normal 10 2 2 2 4 3" xfId="43926"/>
    <cellStyle name="Normal 10 2 2 2 5" xfId="43927"/>
    <cellStyle name="Normal 10 2 2 2 5 2" xfId="43928"/>
    <cellStyle name="Normal 10 2 2 2 6" xfId="43929"/>
    <cellStyle name="Normal 10 2 2 3" xfId="43930"/>
    <cellStyle name="Normal 10 2 2 3 2" xfId="43931"/>
    <cellStyle name="Normal 10 2 2 3 2 2" xfId="43932"/>
    <cellStyle name="Normal 10 2 2 3 2 2 2" xfId="43933"/>
    <cellStyle name="Normal 10 2 2 3 2 3" xfId="43934"/>
    <cellStyle name="Normal 10 2 2 3 3" xfId="43935"/>
    <cellStyle name="Normal 10 2 2 3 3 2" xfId="43936"/>
    <cellStyle name="Normal 10 2 2 3 3 2 2" xfId="43937"/>
    <cellStyle name="Normal 10 2 2 3 3 3" xfId="43938"/>
    <cellStyle name="Normal 10 2 2 3 4" xfId="43939"/>
    <cellStyle name="Normal 10 2 2 3 4 2" xfId="43940"/>
    <cellStyle name="Normal 10 2 2 3 5" xfId="43941"/>
    <cellStyle name="Normal 10 2 2 4" xfId="43942"/>
    <cellStyle name="Normal 10 2 2 4 2" xfId="43943"/>
    <cellStyle name="Normal 10 2 2 4 2 2" xfId="43944"/>
    <cellStyle name="Normal 10 2 2 4 3" xfId="43945"/>
    <cellStyle name="Normal 10 2 2 5" xfId="43946"/>
    <cellStyle name="Normal 10 2 2 5 2" xfId="43947"/>
    <cellStyle name="Normal 10 2 2 5 2 2" xfId="43948"/>
    <cellStyle name="Normal 10 2 2 5 3" xfId="43949"/>
    <cellStyle name="Normal 10 2 2 6" xfId="43950"/>
    <cellStyle name="Normal 10 2 2 6 2" xfId="43951"/>
    <cellStyle name="Normal 10 2 2 6 2 2" xfId="43952"/>
    <cellStyle name="Normal 10 2 2 6 3" xfId="43953"/>
    <cellStyle name="Normal 10 2 2 7" xfId="43954"/>
    <cellStyle name="Normal 10 2 2 7 2" xfId="43955"/>
    <cellStyle name="Normal 10 2 2 8" xfId="43956"/>
    <cellStyle name="Normal 10 2 3" xfId="43957"/>
    <cellStyle name="Normal 10 2 3 2" xfId="43958"/>
    <cellStyle name="Normal 10 2 3 2 2" xfId="43959"/>
    <cellStyle name="Normal 10 2 3 2 2 2" xfId="43960"/>
    <cellStyle name="Normal 10 2 3 2 2 2 2" xfId="43961"/>
    <cellStyle name="Normal 10 2 3 2 2 3" xfId="43962"/>
    <cellStyle name="Normal 10 2 3 2 3" xfId="43963"/>
    <cellStyle name="Normal 10 2 3 2 3 2" xfId="43964"/>
    <cellStyle name="Normal 10 2 3 2 3 2 2" xfId="43965"/>
    <cellStyle name="Normal 10 2 3 2 3 3" xfId="43966"/>
    <cellStyle name="Normal 10 2 3 2 4" xfId="43967"/>
    <cellStyle name="Normal 10 2 3 2 4 2" xfId="43968"/>
    <cellStyle name="Normal 10 2 3 2 5" xfId="43969"/>
    <cellStyle name="Normal 10 2 3 3" xfId="43970"/>
    <cellStyle name="Normal 10 2 3 3 2" xfId="43971"/>
    <cellStyle name="Normal 10 2 3 3 2 2" xfId="43972"/>
    <cellStyle name="Normal 10 2 3 3 3" xfId="43973"/>
    <cellStyle name="Normal 10 2 3 4" xfId="43974"/>
    <cellStyle name="Normal 10 2 3 4 2" xfId="43975"/>
    <cellStyle name="Normal 10 2 3 4 2 2" xfId="43976"/>
    <cellStyle name="Normal 10 2 3 4 3" xfId="43977"/>
    <cellStyle name="Normal 10 2 3 5" xfId="43978"/>
    <cellStyle name="Normal 10 2 3 5 2" xfId="43979"/>
    <cellStyle name="Normal 10 2 3 6" xfId="43980"/>
    <cellStyle name="Normal 10 2 4" xfId="43981"/>
    <cellStyle name="Normal 10 2 4 2" xfId="43982"/>
    <cellStyle name="Normal 10 2 4 2 2" xfId="43983"/>
    <cellStyle name="Normal 10 2 4 2 2 2" xfId="43984"/>
    <cellStyle name="Normal 10 2 4 2 3" xfId="43985"/>
    <cellStyle name="Normal 10 2 4 3" xfId="43986"/>
    <cellStyle name="Normal 10 2 4 3 2" xfId="43987"/>
    <cellStyle name="Normal 10 2 4 3 2 2" xfId="43988"/>
    <cellStyle name="Normal 10 2 4 3 3" xfId="43989"/>
    <cellStyle name="Normal 10 2 4 4" xfId="43990"/>
    <cellStyle name="Normal 10 2 4 4 2" xfId="43991"/>
    <cellStyle name="Normal 10 2 4 5" xfId="43992"/>
    <cellStyle name="Normal 10 2 5" xfId="43993"/>
    <cellStyle name="Normal 10 2 5 2" xfId="43994"/>
    <cellStyle name="Normal 10 2 5 2 2" xfId="43995"/>
    <cellStyle name="Normal 10 2 5 3" xfId="43996"/>
    <cellStyle name="Normal 10 2 6" xfId="43997"/>
    <cellStyle name="Normal 10 2 6 2" xfId="43998"/>
    <cellStyle name="Normal 10 2 6 2 2" xfId="43999"/>
    <cellStyle name="Normal 10 2 6 3" xfId="44000"/>
    <cellStyle name="Normal 10 2 7" xfId="44001"/>
    <cellStyle name="Normal 10 2 7 2" xfId="44002"/>
    <cellStyle name="Normal 10 2 7 2 2" xfId="44003"/>
    <cellStyle name="Normal 10 2 7 3" xfId="44004"/>
    <cellStyle name="Normal 10 2 8" xfId="44005"/>
    <cellStyle name="Normal 10 2 8 2" xfId="44006"/>
    <cellStyle name="Normal 10 2 9" xfId="44007"/>
    <cellStyle name="Normal 10 3" xfId="44008"/>
    <cellStyle name="Normal 10 3 2" xfId="44009"/>
    <cellStyle name="Normal 10 3 2 2" xfId="44010"/>
    <cellStyle name="Normal 10 3 2 2 2" xfId="44011"/>
    <cellStyle name="Normal 10 3 2 2 2 2" xfId="44012"/>
    <cellStyle name="Normal 10 3 2 2 2 2 2" xfId="44013"/>
    <cellStyle name="Normal 10 3 2 2 2 3" xfId="44014"/>
    <cellStyle name="Normal 10 3 2 2 3" xfId="44015"/>
    <cellStyle name="Normal 10 3 2 2 3 2" xfId="44016"/>
    <cellStyle name="Normal 10 3 2 2 3 2 2" xfId="44017"/>
    <cellStyle name="Normal 10 3 2 2 3 3" xfId="44018"/>
    <cellStyle name="Normal 10 3 2 2 4" xfId="44019"/>
    <cellStyle name="Normal 10 3 2 2 4 2" xfId="44020"/>
    <cellStyle name="Normal 10 3 2 2 5" xfId="44021"/>
    <cellStyle name="Normal 10 3 2 3" xfId="44022"/>
    <cellStyle name="Normal 10 3 2 3 2" xfId="44023"/>
    <cellStyle name="Normal 10 3 2 3 2 2" xfId="44024"/>
    <cellStyle name="Normal 10 3 2 3 3" xfId="44025"/>
    <cellStyle name="Normal 10 3 2 4" xfId="44026"/>
    <cellStyle name="Normal 10 3 2 4 2" xfId="44027"/>
    <cellStyle name="Normal 10 3 2 4 2 2" xfId="44028"/>
    <cellStyle name="Normal 10 3 2 4 3" xfId="44029"/>
    <cellStyle name="Normal 10 3 2 5" xfId="44030"/>
    <cellStyle name="Normal 10 3 2 5 2" xfId="44031"/>
    <cellStyle name="Normal 10 3 2 6" xfId="44032"/>
    <cellStyle name="Normal 10 3 3" xfId="44033"/>
    <cellStyle name="Normal 10 3 3 2" xfId="44034"/>
    <cellStyle name="Normal 10 3 3 2 2" xfId="44035"/>
    <cellStyle name="Normal 10 3 3 2 2 2" xfId="44036"/>
    <cellStyle name="Normal 10 3 3 2 3" xfId="44037"/>
    <cellStyle name="Normal 10 3 3 3" xfId="44038"/>
    <cellStyle name="Normal 10 3 3 3 2" xfId="44039"/>
    <cellStyle name="Normal 10 3 3 3 2 2" xfId="44040"/>
    <cellStyle name="Normal 10 3 3 3 3" xfId="44041"/>
    <cellStyle name="Normal 10 3 3 4" xfId="44042"/>
    <cellStyle name="Normal 10 3 3 4 2" xfId="44043"/>
    <cellStyle name="Normal 10 3 3 5" xfId="44044"/>
    <cellStyle name="Normal 10 3 4" xfId="44045"/>
    <cellStyle name="Normal 10 3 4 2" xfId="44046"/>
    <cellStyle name="Normal 10 3 4 2 2" xfId="44047"/>
    <cellStyle name="Normal 10 3 4 3" xfId="44048"/>
    <cellStyle name="Normal 10 3 5" xfId="44049"/>
    <cellStyle name="Normal 10 3 5 2" xfId="44050"/>
    <cellStyle name="Normal 10 3 5 2 2" xfId="44051"/>
    <cellStyle name="Normal 10 3 5 3" xfId="44052"/>
    <cellStyle name="Normal 10 3 6" xfId="44053"/>
    <cellStyle name="Normal 10 3 6 2" xfId="44054"/>
    <cellStyle name="Normal 10 3 6 2 2" xfId="44055"/>
    <cellStyle name="Normal 10 3 6 3" xfId="44056"/>
    <cellStyle name="Normal 10 3 7" xfId="44057"/>
    <cellStyle name="Normal 10 3 7 2" xfId="44058"/>
    <cellStyle name="Normal 10 3 8" xfId="44059"/>
    <cellStyle name="Normal 10 4" xfId="44060"/>
    <cellStyle name="Normal 10 4 2" xfId="44061"/>
    <cellStyle name="Normal 10 4 2 2" xfId="44062"/>
    <cellStyle name="Normal 10 4 2 2 2" xfId="44063"/>
    <cellStyle name="Normal 10 4 2 2 2 2" xfId="44064"/>
    <cellStyle name="Normal 10 4 2 2 3" xfId="44065"/>
    <cellStyle name="Normal 10 4 2 3" xfId="44066"/>
    <cellStyle name="Normal 10 4 2 3 2" xfId="44067"/>
    <cellStyle name="Normal 10 4 2 3 2 2" xfId="44068"/>
    <cellStyle name="Normal 10 4 2 3 3" xfId="44069"/>
    <cellStyle name="Normal 10 4 2 4" xfId="44070"/>
    <cellStyle name="Normal 10 4 2 4 2" xfId="44071"/>
    <cellStyle name="Normal 10 4 2 5" xfId="44072"/>
    <cellStyle name="Normal 10 4 3" xfId="44073"/>
    <cellStyle name="Normal 10 4 3 2" xfId="44074"/>
    <cellStyle name="Normal 10 4 3 2 2" xfId="44075"/>
    <cellStyle name="Normal 10 4 3 3" xfId="44076"/>
    <cellStyle name="Normal 10 4 4" xfId="44077"/>
    <cellStyle name="Normal 10 4 4 2" xfId="44078"/>
    <cellStyle name="Normal 10 4 4 2 2" xfId="44079"/>
    <cellStyle name="Normal 10 4 4 3" xfId="44080"/>
    <cellStyle name="Normal 10 4 5" xfId="44081"/>
    <cellStyle name="Normal 10 4 5 2" xfId="44082"/>
    <cellStyle name="Normal 10 4 6" xfId="44083"/>
    <cellStyle name="Normal 10 5" xfId="44084"/>
    <cellStyle name="Normal 10 5 2" xfId="44085"/>
    <cellStyle name="Normal 10 5 2 2" xfId="44086"/>
    <cellStyle name="Normal 10 5 2 2 2" xfId="44087"/>
    <cellStyle name="Normal 10 5 2 3" xfId="44088"/>
    <cellStyle name="Normal 10 5 3" xfId="44089"/>
    <cellStyle name="Normal 10 5 3 2" xfId="44090"/>
    <cellStyle name="Normal 10 5 3 2 2" xfId="44091"/>
    <cellStyle name="Normal 10 5 3 3" xfId="44092"/>
    <cellStyle name="Normal 10 5 4" xfId="44093"/>
    <cellStyle name="Normal 10 5 4 2" xfId="44094"/>
    <cellStyle name="Normal 10 5 5" xfId="44095"/>
    <cellStyle name="Normal 10 6" xfId="44096"/>
    <cellStyle name="Normal 10 6 2" xfId="44097"/>
    <cellStyle name="Normal 10 6 2 2" xfId="44098"/>
    <cellStyle name="Normal 10 6 3" xfId="44099"/>
    <cellStyle name="Normal 10 7" xfId="44100"/>
    <cellStyle name="Normal 10 7 2" xfId="44101"/>
    <cellStyle name="Normal 10 7 2 2" xfId="44102"/>
    <cellStyle name="Normal 10 7 3" xfId="44103"/>
    <cellStyle name="Normal 10 8" xfId="44104"/>
    <cellStyle name="Normal 10 8 2" xfId="44105"/>
    <cellStyle name="Normal 10 8 2 2" xfId="44106"/>
    <cellStyle name="Normal 10 8 3" xfId="44107"/>
    <cellStyle name="Normal 10 9" xfId="44108"/>
    <cellStyle name="Normal 10 9 2" xfId="44109"/>
    <cellStyle name="Normal 100" xfId="44110"/>
    <cellStyle name="Normal 101" xfId="44111"/>
    <cellStyle name="Normal 102" xfId="44112"/>
    <cellStyle name="Normal 102 2" xfId="44113"/>
    <cellStyle name="Normal 103" xfId="44114"/>
    <cellStyle name="Normal 104" xfId="44115"/>
    <cellStyle name="Normal 104 2" xfId="44116"/>
    <cellStyle name="Normal 105" xfId="44117"/>
    <cellStyle name="Normal 105 2" xfId="44118"/>
    <cellStyle name="Normal 106" xfId="44119"/>
    <cellStyle name="Normal 107" xfId="44120"/>
    <cellStyle name="Normal 107 2" xfId="44121"/>
    <cellStyle name="Normal 108" xfId="44122"/>
    <cellStyle name="Normal 108 2" xfId="44123"/>
    <cellStyle name="Normal 109" xfId="44124"/>
    <cellStyle name="Normal 109 2" xfId="44125"/>
    <cellStyle name="Normal 11" xfId="44126"/>
    <cellStyle name="Normal 11 2" xfId="44127"/>
    <cellStyle name="Normal 11 2 2" xfId="44128"/>
    <cellStyle name="Normal 11 3" xfId="52584"/>
    <cellStyle name="Normal 110" xfId="44129"/>
    <cellStyle name="Normal 111" xfId="44130"/>
    <cellStyle name="Normal 111 2" xfId="44131"/>
    <cellStyle name="Normal 112" xfId="44132"/>
    <cellStyle name="Normal 112 2" xfId="44133"/>
    <cellStyle name="Normal 113" xfId="44134"/>
    <cellStyle name="Normal 114" xfId="44135"/>
    <cellStyle name="Normal 115" xfId="44136"/>
    <cellStyle name="Normal 116" xfId="44137"/>
    <cellStyle name="Normal 117" xfId="44138"/>
    <cellStyle name="Normal 118" xfId="44139"/>
    <cellStyle name="Normal 119" xfId="44140"/>
    <cellStyle name="Normal 12" xfId="44141"/>
    <cellStyle name="Normal 12 2" xfId="2"/>
    <cellStyle name="Normal 12 2 2" xfId="44143"/>
    <cellStyle name="Normal 12 2 3" xfId="44144"/>
    <cellStyle name="Normal 12 2 4" xfId="44142"/>
    <cellStyle name="Normal 12 3" xfId="44145"/>
    <cellStyle name="Normal 12 3 2" xfId="44146"/>
    <cellStyle name="Normal 120" xfId="44147"/>
    <cellStyle name="Normal 121" xfId="44148"/>
    <cellStyle name="Normal 122" xfId="44149"/>
    <cellStyle name="Normal 123" xfId="44150"/>
    <cellStyle name="Normal 124" xfId="44151"/>
    <cellStyle name="Normal 125" xfId="44152"/>
    <cellStyle name="Normal 126" xfId="44153"/>
    <cellStyle name="Normal 127" xfId="44154"/>
    <cellStyle name="Normal 128" xfId="44155"/>
    <cellStyle name="Normal 129" xfId="44156"/>
    <cellStyle name="Normal 13" xfId="44157"/>
    <cellStyle name="Normal 13 10" xfId="44158"/>
    <cellStyle name="Normal 13 10 2" xfId="44159"/>
    <cellStyle name="Normal 13 11" xfId="44160"/>
    <cellStyle name="Normal 13 2" xfId="44161"/>
    <cellStyle name="Normal 13 2 2" xfId="44162"/>
    <cellStyle name="Normal 13 2 2 2" xfId="44163"/>
    <cellStyle name="Normal 13 2 2 2 2" xfId="44164"/>
    <cellStyle name="Normal 13 2 2 2 2 2" xfId="44165"/>
    <cellStyle name="Normal 13 2 2 2 2 2 2" xfId="44166"/>
    <cellStyle name="Normal 13 2 2 2 2 2 2 2" xfId="44167"/>
    <cellStyle name="Normal 13 2 2 2 2 2 3" xfId="44168"/>
    <cellStyle name="Normal 13 2 2 2 2 3" xfId="44169"/>
    <cellStyle name="Normal 13 2 2 2 2 3 2" xfId="44170"/>
    <cellStyle name="Normal 13 2 2 2 2 3 2 2" xfId="44171"/>
    <cellStyle name="Normal 13 2 2 2 2 3 3" xfId="44172"/>
    <cellStyle name="Normal 13 2 2 2 2 4" xfId="44173"/>
    <cellStyle name="Normal 13 2 2 2 2 4 2" xfId="44174"/>
    <cellStyle name="Normal 13 2 2 2 2 5" xfId="44175"/>
    <cellStyle name="Normal 13 2 2 2 3" xfId="44176"/>
    <cellStyle name="Normal 13 2 2 2 3 2" xfId="44177"/>
    <cellStyle name="Normal 13 2 2 2 3 2 2" xfId="44178"/>
    <cellStyle name="Normal 13 2 2 2 3 3" xfId="44179"/>
    <cellStyle name="Normal 13 2 2 2 4" xfId="44180"/>
    <cellStyle name="Normal 13 2 2 2 4 2" xfId="44181"/>
    <cellStyle name="Normal 13 2 2 2 4 2 2" xfId="44182"/>
    <cellStyle name="Normal 13 2 2 2 4 3" xfId="44183"/>
    <cellStyle name="Normal 13 2 2 2 5" xfId="44184"/>
    <cellStyle name="Normal 13 2 2 2 5 2" xfId="44185"/>
    <cellStyle name="Normal 13 2 2 2 6" xfId="44186"/>
    <cellStyle name="Normal 13 2 2 3" xfId="44187"/>
    <cellStyle name="Normal 13 2 2 3 2" xfId="44188"/>
    <cellStyle name="Normal 13 2 2 3 2 2" xfId="44189"/>
    <cellStyle name="Normal 13 2 2 3 2 2 2" xfId="44190"/>
    <cellStyle name="Normal 13 2 2 3 2 3" xfId="44191"/>
    <cellStyle name="Normal 13 2 2 3 3" xfId="44192"/>
    <cellStyle name="Normal 13 2 2 3 3 2" xfId="44193"/>
    <cellStyle name="Normal 13 2 2 3 3 2 2" xfId="44194"/>
    <cellStyle name="Normal 13 2 2 3 3 3" xfId="44195"/>
    <cellStyle name="Normal 13 2 2 3 4" xfId="44196"/>
    <cellStyle name="Normal 13 2 2 3 4 2" xfId="44197"/>
    <cellStyle name="Normal 13 2 2 3 5" xfId="44198"/>
    <cellStyle name="Normal 13 2 2 4" xfId="44199"/>
    <cellStyle name="Normal 13 2 2 4 2" xfId="44200"/>
    <cellStyle name="Normal 13 2 2 4 2 2" xfId="44201"/>
    <cellStyle name="Normal 13 2 2 4 3" xfId="44202"/>
    <cellStyle name="Normal 13 2 2 5" xfId="44203"/>
    <cellStyle name="Normal 13 2 2 5 2" xfId="44204"/>
    <cellStyle name="Normal 13 2 2 5 2 2" xfId="44205"/>
    <cellStyle name="Normal 13 2 2 5 3" xfId="44206"/>
    <cellStyle name="Normal 13 2 2 6" xfId="44207"/>
    <cellStyle name="Normal 13 2 2 6 2" xfId="44208"/>
    <cellStyle name="Normal 13 2 2 6 2 2" xfId="44209"/>
    <cellStyle name="Normal 13 2 2 6 3" xfId="44210"/>
    <cellStyle name="Normal 13 2 2 7" xfId="44211"/>
    <cellStyle name="Normal 13 2 2 7 2" xfId="44212"/>
    <cellStyle name="Normal 13 2 2 8" xfId="44213"/>
    <cellStyle name="Normal 13 2 3" xfId="44214"/>
    <cellStyle name="Normal 13 2 3 2" xfId="44215"/>
    <cellStyle name="Normal 13 2 3 2 2" xfId="44216"/>
    <cellStyle name="Normal 13 2 3 2 2 2" xfId="44217"/>
    <cellStyle name="Normal 13 2 3 2 2 2 2" xfId="44218"/>
    <cellStyle name="Normal 13 2 3 2 2 3" xfId="44219"/>
    <cellStyle name="Normal 13 2 3 2 3" xfId="44220"/>
    <cellStyle name="Normal 13 2 3 2 3 2" xfId="44221"/>
    <cellStyle name="Normal 13 2 3 2 3 2 2" xfId="44222"/>
    <cellStyle name="Normal 13 2 3 2 3 3" xfId="44223"/>
    <cellStyle name="Normal 13 2 3 2 4" xfId="44224"/>
    <cellStyle name="Normal 13 2 3 2 4 2" xfId="44225"/>
    <cellStyle name="Normal 13 2 3 2 5" xfId="44226"/>
    <cellStyle name="Normal 13 2 3 3" xfId="44227"/>
    <cellStyle name="Normal 13 2 3 3 2" xfId="44228"/>
    <cellStyle name="Normal 13 2 3 3 2 2" xfId="44229"/>
    <cellStyle name="Normal 13 2 3 3 3" xfId="44230"/>
    <cellStyle name="Normal 13 2 3 4" xfId="44231"/>
    <cellStyle name="Normal 13 2 3 4 2" xfId="44232"/>
    <cellStyle name="Normal 13 2 3 4 2 2" xfId="44233"/>
    <cellStyle name="Normal 13 2 3 4 3" xfId="44234"/>
    <cellStyle name="Normal 13 2 3 5" xfId="44235"/>
    <cellStyle name="Normal 13 2 3 5 2" xfId="44236"/>
    <cellStyle name="Normal 13 2 3 6" xfId="44237"/>
    <cellStyle name="Normal 13 2 4" xfId="44238"/>
    <cellStyle name="Normal 13 2 4 2" xfId="44239"/>
    <cellStyle name="Normal 13 2 4 2 2" xfId="44240"/>
    <cellStyle name="Normal 13 2 4 2 2 2" xfId="44241"/>
    <cellStyle name="Normal 13 2 4 2 3" xfId="44242"/>
    <cellStyle name="Normal 13 2 4 3" xfId="44243"/>
    <cellStyle name="Normal 13 2 4 3 2" xfId="44244"/>
    <cellStyle name="Normal 13 2 4 3 2 2" xfId="44245"/>
    <cellStyle name="Normal 13 2 4 3 3" xfId="44246"/>
    <cellStyle name="Normal 13 2 4 4" xfId="44247"/>
    <cellStyle name="Normal 13 2 4 4 2" xfId="44248"/>
    <cellStyle name="Normal 13 2 4 5" xfId="44249"/>
    <cellStyle name="Normal 13 2 5" xfId="44250"/>
    <cellStyle name="Normal 13 2 5 2" xfId="44251"/>
    <cellStyle name="Normal 13 2 5 2 2" xfId="44252"/>
    <cellStyle name="Normal 13 2 5 3" xfId="44253"/>
    <cellStyle name="Normal 13 2 6" xfId="44254"/>
    <cellStyle name="Normal 13 2 6 2" xfId="44255"/>
    <cellStyle name="Normal 13 2 6 2 2" xfId="44256"/>
    <cellStyle name="Normal 13 2 6 3" xfId="44257"/>
    <cellStyle name="Normal 13 2 7" xfId="44258"/>
    <cellStyle name="Normal 13 2 7 2" xfId="44259"/>
    <cellStyle name="Normal 13 2 7 2 2" xfId="44260"/>
    <cellStyle name="Normal 13 2 7 3" xfId="44261"/>
    <cellStyle name="Normal 13 2 8" xfId="44262"/>
    <cellStyle name="Normal 13 2 8 2" xfId="44263"/>
    <cellStyle name="Normal 13 2 9" xfId="44264"/>
    <cellStyle name="Normal 13 3" xfId="44265"/>
    <cellStyle name="Normal 13 3 2" xfId="44266"/>
    <cellStyle name="Normal 13 3 2 2" xfId="44267"/>
    <cellStyle name="Normal 13 3 2 2 2" xfId="44268"/>
    <cellStyle name="Normal 13 3 2 2 2 2" xfId="44269"/>
    <cellStyle name="Normal 13 3 2 2 2 2 2" xfId="44270"/>
    <cellStyle name="Normal 13 3 2 2 2 3" xfId="44271"/>
    <cellStyle name="Normal 13 3 2 2 3" xfId="44272"/>
    <cellStyle name="Normal 13 3 2 2 3 2" xfId="44273"/>
    <cellStyle name="Normal 13 3 2 2 3 2 2" xfId="44274"/>
    <cellStyle name="Normal 13 3 2 2 3 3" xfId="44275"/>
    <cellStyle name="Normal 13 3 2 2 4" xfId="44276"/>
    <cellStyle name="Normal 13 3 2 2 4 2" xfId="44277"/>
    <cellStyle name="Normal 13 3 2 2 5" xfId="44278"/>
    <cellStyle name="Normal 13 3 2 3" xfId="44279"/>
    <cellStyle name="Normal 13 3 2 3 2" xfId="44280"/>
    <cellStyle name="Normal 13 3 2 3 2 2" xfId="44281"/>
    <cellStyle name="Normal 13 3 2 3 3" xfId="44282"/>
    <cellStyle name="Normal 13 3 2 4" xfId="44283"/>
    <cellStyle name="Normal 13 3 2 4 2" xfId="44284"/>
    <cellStyle name="Normal 13 3 2 4 2 2" xfId="44285"/>
    <cellStyle name="Normal 13 3 2 4 3" xfId="44286"/>
    <cellStyle name="Normal 13 3 2 5" xfId="44287"/>
    <cellStyle name="Normal 13 3 2 5 2" xfId="44288"/>
    <cellStyle name="Normal 13 3 2 6" xfId="44289"/>
    <cellStyle name="Normal 13 3 3" xfId="44290"/>
    <cellStyle name="Normal 13 3 3 2" xfId="44291"/>
    <cellStyle name="Normal 13 3 3 2 2" xfId="44292"/>
    <cellStyle name="Normal 13 3 3 2 2 2" xfId="44293"/>
    <cellStyle name="Normal 13 3 3 2 3" xfId="44294"/>
    <cellStyle name="Normal 13 3 3 3" xfId="44295"/>
    <cellStyle name="Normal 13 3 3 3 2" xfId="44296"/>
    <cellStyle name="Normal 13 3 3 3 2 2" xfId="44297"/>
    <cellStyle name="Normal 13 3 3 3 3" xfId="44298"/>
    <cellStyle name="Normal 13 3 3 4" xfId="44299"/>
    <cellStyle name="Normal 13 3 3 4 2" xfId="44300"/>
    <cellStyle name="Normal 13 3 3 5" xfId="44301"/>
    <cellStyle name="Normal 13 3 4" xfId="44302"/>
    <cellStyle name="Normal 13 3 4 2" xfId="44303"/>
    <cellStyle name="Normal 13 3 4 2 2" xfId="44304"/>
    <cellStyle name="Normal 13 3 4 3" xfId="44305"/>
    <cellStyle name="Normal 13 3 5" xfId="44306"/>
    <cellStyle name="Normal 13 3 5 2" xfId="44307"/>
    <cellStyle name="Normal 13 3 5 2 2" xfId="44308"/>
    <cellStyle name="Normal 13 3 5 3" xfId="44309"/>
    <cellStyle name="Normal 13 3 6" xfId="44310"/>
    <cellStyle name="Normal 13 3 6 2" xfId="44311"/>
    <cellStyle name="Normal 13 3 6 2 2" xfId="44312"/>
    <cellStyle name="Normal 13 3 6 3" xfId="44313"/>
    <cellStyle name="Normal 13 3 7" xfId="44314"/>
    <cellStyle name="Normal 13 3 7 2" xfId="44315"/>
    <cellStyle name="Normal 13 3 8" xfId="44316"/>
    <cellStyle name="Normal 13 4" xfId="44317"/>
    <cellStyle name="Normal 13 4 2" xfId="44318"/>
    <cellStyle name="Normal 13 4 2 2" xfId="44319"/>
    <cellStyle name="Normal 13 4 2 2 2" xfId="44320"/>
    <cellStyle name="Normal 13 4 2 2 2 2" xfId="44321"/>
    <cellStyle name="Normal 13 4 2 2 3" xfId="44322"/>
    <cellStyle name="Normal 13 4 2 3" xfId="44323"/>
    <cellStyle name="Normal 13 4 2 3 2" xfId="44324"/>
    <cellStyle name="Normal 13 4 2 3 2 2" xfId="44325"/>
    <cellStyle name="Normal 13 4 2 3 3" xfId="44326"/>
    <cellStyle name="Normal 13 4 2 4" xfId="44327"/>
    <cellStyle name="Normal 13 4 2 4 2" xfId="44328"/>
    <cellStyle name="Normal 13 4 2 5" xfId="44329"/>
    <cellStyle name="Normal 13 4 3" xfId="44330"/>
    <cellStyle name="Normal 13 4 3 2" xfId="44331"/>
    <cellStyle name="Normal 13 4 3 2 2" xfId="44332"/>
    <cellStyle name="Normal 13 4 3 3" xfId="44333"/>
    <cellStyle name="Normal 13 4 4" xfId="44334"/>
    <cellStyle name="Normal 13 4 4 2" xfId="44335"/>
    <cellStyle name="Normal 13 4 4 2 2" xfId="44336"/>
    <cellStyle name="Normal 13 4 4 3" xfId="44337"/>
    <cellStyle name="Normal 13 4 5" xfId="44338"/>
    <cellStyle name="Normal 13 4 5 2" xfId="44339"/>
    <cellStyle name="Normal 13 4 6" xfId="44340"/>
    <cellStyle name="Normal 13 5" xfId="44341"/>
    <cellStyle name="Normal 13 5 2" xfId="44342"/>
    <cellStyle name="Normal 13 5 2 2" xfId="44343"/>
    <cellStyle name="Normal 13 5 2 2 2" xfId="44344"/>
    <cellStyle name="Normal 13 5 2 3" xfId="44345"/>
    <cellStyle name="Normal 13 5 3" xfId="44346"/>
    <cellStyle name="Normal 13 5 3 2" xfId="44347"/>
    <cellStyle name="Normal 13 5 3 2 2" xfId="44348"/>
    <cellStyle name="Normal 13 5 3 3" xfId="44349"/>
    <cellStyle name="Normal 13 5 4" xfId="44350"/>
    <cellStyle name="Normal 13 5 4 2" xfId="44351"/>
    <cellStyle name="Normal 13 5 5" xfId="44352"/>
    <cellStyle name="Normal 13 6" xfId="44353"/>
    <cellStyle name="Normal 13 6 2" xfId="44354"/>
    <cellStyle name="Normal 13 6 2 2" xfId="44355"/>
    <cellStyle name="Normal 13 6 3" xfId="44356"/>
    <cellStyle name="Normal 13 7" xfId="44357"/>
    <cellStyle name="Normal 13 7 2" xfId="44358"/>
    <cellStyle name="Normal 13 7 2 2" xfId="44359"/>
    <cellStyle name="Normal 13 7 3" xfId="44360"/>
    <cellStyle name="Normal 13 8" xfId="44361"/>
    <cellStyle name="Normal 13 8 2" xfId="44362"/>
    <cellStyle name="Normal 13 8 2 2" xfId="44363"/>
    <cellStyle name="Normal 13 8 3" xfId="44364"/>
    <cellStyle name="Normal 13 9" xfId="44365"/>
    <cellStyle name="Normal 13 9 2" xfId="44366"/>
    <cellStyle name="Normal 130" xfId="44367"/>
    <cellStyle name="Normal 131" xfId="44368"/>
    <cellStyle name="Normal 132" xfId="44369"/>
    <cellStyle name="Normal 133" xfId="44370"/>
    <cellStyle name="Normal 134" xfId="44371"/>
    <cellStyle name="Normal 135" xfId="44372"/>
    <cellStyle name="Normal 136" xfId="44373"/>
    <cellStyle name="Normal 137" xfId="44374"/>
    <cellStyle name="Normal 138" xfId="44375"/>
    <cellStyle name="Normal 139" xfId="44376"/>
    <cellStyle name="Normal 14" xfId="44377"/>
    <cellStyle name="Normal 14 10" xfId="44378"/>
    <cellStyle name="Normal 14 10 2" xfId="44379"/>
    <cellStyle name="Normal 14 11" xfId="44380"/>
    <cellStyle name="Normal 14 2" xfId="44381"/>
    <cellStyle name="Normal 14 2 2" xfId="44382"/>
    <cellStyle name="Normal 14 2 2 2" xfId="44383"/>
    <cellStyle name="Normal 14 2 2 2 2" xfId="44384"/>
    <cellStyle name="Normal 14 2 2 2 2 2" xfId="44385"/>
    <cellStyle name="Normal 14 2 2 2 2 2 2" xfId="44386"/>
    <cellStyle name="Normal 14 2 2 2 2 2 2 2" xfId="44387"/>
    <cellStyle name="Normal 14 2 2 2 2 2 3" xfId="44388"/>
    <cellStyle name="Normal 14 2 2 2 2 3" xfId="44389"/>
    <cellStyle name="Normal 14 2 2 2 2 3 2" xfId="44390"/>
    <cellStyle name="Normal 14 2 2 2 2 3 2 2" xfId="44391"/>
    <cellStyle name="Normal 14 2 2 2 2 3 3" xfId="44392"/>
    <cellStyle name="Normal 14 2 2 2 2 4" xfId="44393"/>
    <cellStyle name="Normal 14 2 2 2 2 4 2" xfId="44394"/>
    <cellStyle name="Normal 14 2 2 2 2 5" xfId="44395"/>
    <cellStyle name="Normal 14 2 2 2 3" xfId="44396"/>
    <cellStyle name="Normal 14 2 2 2 3 2" xfId="44397"/>
    <cellStyle name="Normal 14 2 2 2 3 2 2" xfId="44398"/>
    <cellStyle name="Normal 14 2 2 2 3 3" xfId="44399"/>
    <cellStyle name="Normal 14 2 2 2 4" xfId="44400"/>
    <cellStyle name="Normal 14 2 2 2 4 2" xfId="44401"/>
    <cellStyle name="Normal 14 2 2 2 4 2 2" xfId="44402"/>
    <cellStyle name="Normal 14 2 2 2 4 3" xfId="44403"/>
    <cellStyle name="Normal 14 2 2 2 5" xfId="44404"/>
    <cellStyle name="Normal 14 2 2 2 5 2" xfId="44405"/>
    <cellStyle name="Normal 14 2 2 2 6" xfId="44406"/>
    <cellStyle name="Normal 14 2 2 3" xfId="44407"/>
    <cellStyle name="Normal 14 2 2 3 2" xfId="44408"/>
    <cellStyle name="Normal 14 2 2 3 2 2" xfId="44409"/>
    <cellStyle name="Normal 14 2 2 3 2 2 2" xfId="44410"/>
    <cellStyle name="Normal 14 2 2 3 2 3" xfId="44411"/>
    <cellStyle name="Normal 14 2 2 3 3" xfId="44412"/>
    <cellStyle name="Normal 14 2 2 3 3 2" xfId="44413"/>
    <cellStyle name="Normal 14 2 2 3 3 2 2" xfId="44414"/>
    <cellStyle name="Normal 14 2 2 3 3 3" xfId="44415"/>
    <cellStyle name="Normal 14 2 2 3 4" xfId="44416"/>
    <cellStyle name="Normal 14 2 2 3 4 2" xfId="44417"/>
    <cellStyle name="Normal 14 2 2 3 5" xfId="44418"/>
    <cellStyle name="Normal 14 2 2 4" xfId="44419"/>
    <cellStyle name="Normal 14 2 2 4 2" xfId="44420"/>
    <cellStyle name="Normal 14 2 2 4 2 2" xfId="44421"/>
    <cellStyle name="Normal 14 2 2 4 3" xfId="44422"/>
    <cellStyle name="Normal 14 2 2 5" xfId="44423"/>
    <cellStyle name="Normal 14 2 2 5 2" xfId="44424"/>
    <cellStyle name="Normal 14 2 2 5 2 2" xfId="44425"/>
    <cellStyle name="Normal 14 2 2 5 3" xfId="44426"/>
    <cellStyle name="Normal 14 2 2 6" xfId="44427"/>
    <cellStyle name="Normal 14 2 2 6 2" xfId="44428"/>
    <cellStyle name="Normal 14 2 2 6 2 2" xfId="44429"/>
    <cellStyle name="Normal 14 2 2 6 3" xfId="44430"/>
    <cellStyle name="Normal 14 2 2 7" xfId="44431"/>
    <cellStyle name="Normal 14 2 2 7 2" xfId="44432"/>
    <cellStyle name="Normal 14 2 2 8" xfId="44433"/>
    <cellStyle name="Normal 14 2 3" xfId="44434"/>
    <cellStyle name="Normal 14 2 3 2" xfId="44435"/>
    <cellStyle name="Normal 14 2 3 2 2" xfId="44436"/>
    <cellStyle name="Normal 14 2 3 2 2 2" xfId="44437"/>
    <cellStyle name="Normal 14 2 3 2 2 2 2" xfId="44438"/>
    <cellStyle name="Normal 14 2 3 2 2 3" xfId="44439"/>
    <cellStyle name="Normal 14 2 3 2 3" xfId="44440"/>
    <cellStyle name="Normal 14 2 3 2 3 2" xfId="44441"/>
    <cellStyle name="Normal 14 2 3 2 3 2 2" xfId="44442"/>
    <cellStyle name="Normal 14 2 3 2 3 3" xfId="44443"/>
    <cellStyle name="Normal 14 2 3 2 4" xfId="44444"/>
    <cellStyle name="Normal 14 2 3 2 4 2" xfId="44445"/>
    <cellStyle name="Normal 14 2 3 2 5" xfId="44446"/>
    <cellStyle name="Normal 14 2 3 3" xfId="44447"/>
    <cellStyle name="Normal 14 2 3 3 2" xfId="44448"/>
    <cellStyle name="Normal 14 2 3 3 2 2" xfId="44449"/>
    <cellStyle name="Normal 14 2 3 3 3" xfId="44450"/>
    <cellStyle name="Normal 14 2 3 4" xfId="44451"/>
    <cellStyle name="Normal 14 2 3 4 2" xfId="44452"/>
    <cellStyle name="Normal 14 2 3 4 2 2" xfId="44453"/>
    <cellStyle name="Normal 14 2 3 4 3" xfId="44454"/>
    <cellStyle name="Normal 14 2 3 5" xfId="44455"/>
    <cellStyle name="Normal 14 2 3 5 2" xfId="44456"/>
    <cellStyle name="Normal 14 2 3 6" xfId="44457"/>
    <cellStyle name="Normal 14 2 4" xfId="44458"/>
    <cellStyle name="Normal 14 2 4 2" xfId="44459"/>
    <cellStyle name="Normal 14 2 4 2 2" xfId="44460"/>
    <cellStyle name="Normal 14 2 4 2 2 2" xfId="44461"/>
    <cellStyle name="Normal 14 2 4 2 3" xfId="44462"/>
    <cellStyle name="Normal 14 2 4 3" xfId="44463"/>
    <cellStyle name="Normal 14 2 4 3 2" xfId="44464"/>
    <cellStyle name="Normal 14 2 4 3 2 2" xfId="44465"/>
    <cellStyle name="Normal 14 2 4 3 3" xfId="44466"/>
    <cellStyle name="Normal 14 2 4 4" xfId="44467"/>
    <cellStyle name="Normal 14 2 4 4 2" xfId="44468"/>
    <cellStyle name="Normal 14 2 4 5" xfId="44469"/>
    <cellStyle name="Normal 14 2 5" xfId="44470"/>
    <cellStyle name="Normal 14 2 5 2" xfId="44471"/>
    <cellStyle name="Normal 14 2 5 2 2" xfId="44472"/>
    <cellStyle name="Normal 14 2 5 3" xfId="44473"/>
    <cellStyle name="Normal 14 2 6" xfId="44474"/>
    <cellStyle name="Normal 14 2 6 2" xfId="44475"/>
    <cellStyle name="Normal 14 2 6 2 2" xfId="44476"/>
    <cellStyle name="Normal 14 2 6 3" xfId="44477"/>
    <cellStyle name="Normal 14 2 7" xfId="44478"/>
    <cellStyle name="Normal 14 2 7 2" xfId="44479"/>
    <cellStyle name="Normal 14 2 7 2 2" xfId="44480"/>
    <cellStyle name="Normal 14 2 7 3" xfId="44481"/>
    <cellStyle name="Normal 14 2 8" xfId="44482"/>
    <cellStyle name="Normal 14 2 8 2" xfId="44483"/>
    <cellStyle name="Normal 14 2 9" xfId="44484"/>
    <cellStyle name="Normal 14 3" xfId="44485"/>
    <cellStyle name="Normal 14 3 2" xfId="44486"/>
    <cellStyle name="Normal 14 3 2 2" xfId="44487"/>
    <cellStyle name="Normal 14 3 2 2 2" xfId="44488"/>
    <cellStyle name="Normal 14 3 2 2 2 2" xfId="44489"/>
    <cellStyle name="Normal 14 3 2 2 2 2 2" xfId="44490"/>
    <cellStyle name="Normal 14 3 2 2 2 3" xfId="44491"/>
    <cellStyle name="Normal 14 3 2 2 3" xfId="44492"/>
    <cellStyle name="Normal 14 3 2 2 3 2" xfId="44493"/>
    <cellStyle name="Normal 14 3 2 2 3 2 2" xfId="44494"/>
    <cellStyle name="Normal 14 3 2 2 3 3" xfId="44495"/>
    <cellStyle name="Normal 14 3 2 2 4" xfId="44496"/>
    <cellStyle name="Normal 14 3 2 2 4 2" xfId="44497"/>
    <cellStyle name="Normal 14 3 2 2 5" xfId="44498"/>
    <cellStyle name="Normal 14 3 2 3" xfId="44499"/>
    <cellStyle name="Normal 14 3 2 3 2" xfId="44500"/>
    <cellStyle name="Normal 14 3 2 3 2 2" xfId="44501"/>
    <cellStyle name="Normal 14 3 2 3 3" xfId="44502"/>
    <cellStyle name="Normal 14 3 2 4" xfId="44503"/>
    <cellStyle name="Normal 14 3 2 4 2" xfId="44504"/>
    <cellStyle name="Normal 14 3 2 4 2 2" xfId="44505"/>
    <cellStyle name="Normal 14 3 2 4 3" xfId="44506"/>
    <cellStyle name="Normal 14 3 2 5" xfId="44507"/>
    <cellStyle name="Normal 14 3 2 5 2" xfId="44508"/>
    <cellStyle name="Normal 14 3 2 6" xfId="44509"/>
    <cellStyle name="Normal 14 3 3" xfId="44510"/>
    <cellStyle name="Normal 14 3 3 2" xfId="44511"/>
    <cellStyle name="Normal 14 3 3 2 2" xfId="44512"/>
    <cellStyle name="Normal 14 3 3 2 2 2" xfId="44513"/>
    <cellStyle name="Normal 14 3 3 2 3" xfId="44514"/>
    <cellStyle name="Normal 14 3 3 3" xfId="44515"/>
    <cellStyle name="Normal 14 3 3 3 2" xfId="44516"/>
    <cellStyle name="Normal 14 3 3 3 2 2" xfId="44517"/>
    <cellStyle name="Normal 14 3 3 3 3" xfId="44518"/>
    <cellStyle name="Normal 14 3 3 4" xfId="44519"/>
    <cellStyle name="Normal 14 3 3 4 2" xfId="44520"/>
    <cellStyle name="Normal 14 3 3 5" xfId="44521"/>
    <cellStyle name="Normal 14 3 4" xfId="44522"/>
    <cellStyle name="Normal 14 3 4 2" xfId="44523"/>
    <cellStyle name="Normal 14 3 4 2 2" xfId="44524"/>
    <cellStyle name="Normal 14 3 4 3" xfId="44525"/>
    <cellStyle name="Normal 14 3 5" xfId="44526"/>
    <cellStyle name="Normal 14 3 5 2" xfId="44527"/>
    <cellStyle name="Normal 14 3 5 2 2" xfId="44528"/>
    <cellStyle name="Normal 14 3 5 3" xfId="44529"/>
    <cellStyle name="Normal 14 3 6" xfId="44530"/>
    <cellStyle name="Normal 14 3 6 2" xfId="44531"/>
    <cellStyle name="Normal 14 3 6 2 2" xfId="44532"/>
    <cellStyle name="Normal 14 3 6 3" xfId="44533"/>
    <cellStyle name="Normal 14 3 7" xfId="44534"/>
    <cellStyle name="Normal 14 3 7 2" xfId="44535"/>
    <cellStyle name="Normal 14 3 8" xfId="44536"/>
    <cellStyle name="Normal 14 4" xfId="44537"/>
    <cellStyle name="Normal 14 4 2" xfId="44538"/>
    <cellStyle name="Normal 14 4 2 2" xfId="44539"/>
    <cellStyle name="Normal 14 4 2 2 2" xfId="44540"/>
    <cellStyle name="Normal 14 4 2 2 2 2" xfId="44541"/>
    <cellStyle name="Normal 14 4 2 2 3" xfId="44542"/>
    <cellStyle name="Normal 14 4 2 3" xfId="44543"/>
    <cellStyle name="Normal 14 4 2 3 2" xfId="44544"/>
    <cellStyle name="Normal 14 4 2 3 2 2" xfId="44545"/>
    <cellStyle name="Normal 14 4 2 3 3" xfId="44546"/>
    <cellStyle name="Normal 14 4 2 4" xfId="44547"/>
    <cellStyle name="Normal 14 4 2 4 2" xfId="44548"/>
    <cellStyle name="Normal 14 4 2 5" xfId="44549"/>
    <cellStyle name="Normal 14 4 3" xfId="44550"/>
    <cellStyle name="Normal 14 4 3 2" xfId="44551"/>
    <cellStyle name="Normal 14 4 3 2 2" xfId="44552"/>
    <cellStyle name="Normal 14 4 3 3" xfId="44553"/>
    <cellStyle name="Normal 14 4 4" xfId="44554"/>
    <cellStyle name="Normal 14 4 4 2" xfId="44555"/>
    <cellStyle name="Normal 14 4 4 2 2" xfId="44556"/>
    <cellStyle name="Normal 14 4 4 3" xfId="44557"/>
    <cellStyle name="Normal 14 4 5" xfId="44558"/>
    <cellStyle name="Normal 14 4 5 2" xfId="44559"/>
    <cellStyle name="Normal 14 4 6" xfId="44560"/>
    <cellStyle name="Normal 14 5" xfId="44561"/>
    <cellStyle name="Normal 14 5 2" xfId="44562"/>
    <cellStyle name="Normal 14 5 2 2" xfId="44563"/>
    <cellStyle name="Normal 14 5 2 2 2" xfId="44564"/>
    <cellStyle name="Normal 14 5 2 3" xfId="44565"/>
    <cellStyle name="Normal 14 5 3" xfId="44566"/>
    <cellStyle name="Normal 14 5 3 2" xfId="44567"/>
    <cellStyle name="Normal 14 5 3 2 2" xfId="44568"/>
    <cellStyle name="Normal 14 5 3 3" xfId="44569"/>
    <cellStyle name="Normal 14 5 4" xfId="44570"/>
    <cellStyle name="Normal 14 5 4 2" xfId="44571"/>
    <cellStyle name="Normal 14 5 5" xfId="44572"/>
    <cellStyle name="Normal 14 6" xfId="44573"/>
    <cellStyle name="Normal 14 6 2" xfId="44574"/>
    <cellStyle name="Normal 14 6 2 2" xfId="44575"/>
    <cellStyle name="Normal 14 6 3" xfId="44576"/>
    <cellStyle name="Normal 14 7" xfId="44577"/>
    <cellStyle name="Normal 14 7 2" xfId="44578"/>
    <cellStyle name="Normal 14 7 2 2" xfId="44579"/>
    <cellStyle name="Normal 14 7 3" xfId="44580"/>
    <cellStyle name="Normal 14 8" xfId="44581"/>
    <cellStyle name="Normal 14 8 2" xfId="44582"/>
    <cellStyle name="Normal 14 8 2 2" xfId="44583"/>
    <cellStyle name="Normal 14 8 3" xfId="44584"/>
    <cellStyle name="Normal 14 9" xfId="44585"/>
    <cellStyle name="Normal 14 9 2" xfId="44586"/>
    <cellStyle name="Normal 140" xfId="44587"/>
    <cellStyle name="Normal 141" xfId="44588"/>
    <cellStyle name="Normal 142" xfId="44589"/>
    <cellStyle name="Normal 143" xfId="44590"/>
    <cellStyle name="Normal 144" xfId="44591"/>
    <cellStyle name="Normal 145" xfId="44592"/>
    <cellStyle name="Normal 146" xfId="44593"/>
    <cellStyle name="Normal 147" xfId="44594"/>
    <cellStyle name="Normal 148" xfId="44595"/>
    <cellStyle name="Normal 149" xfId="44596"/>
    <cellStyle name="Normal 15" xfId="44597"/>
    <cellStyle name="Normal 15 10" xfId="44598"/>
    <cellStyle name="Normal 15 10 2" xfId="44599"/>
    <cellStyle name="Normal 15 11" xfId="44600"/>
    <cellStyle name="Normal 15 2" xfId="44601"/>
    <cellStyle name="Normal 15 2 2" xfId="44602"/>
    <cellStyle name="Normal 15 2 2 2" xfId="44603"/>
    <cellStyle name="Normal 15 2 2 2 2" xfId="44604"/>
    <cellStyle name="Normal 15 2 2 2 2 2" xfId="44605"/>
    <cellStyle name="Normal 15 2 2 2 2 2 2" xfId="44606"/>
    <cellStyle name="Normal 15 2 2 2 2 2 2 2" xfId="44607"/>
    <cellStyle name="Normal 15 2 2 2 2 2 3" xfId="44608"/>
    <cellStyle name="Normal 15 2 2 2 2 3" xfId="44609"/>
    <cellStyle name="Normal 15 2 2 2 2 3 2" xfId="44610"/>
    <cellStyle name="Normal 15 2 2 2 2 3 2 2" xfId="44611"/>
    <cellStyle name="Normal 15 2 2 2 2 3 3" xfId="44612"/>
    <cellStyle name="Normal 15 2 2 2 2 4" xfId="44613"/>
    <cellStyle name="Normal 15 2 2 2 2 4 2" xfId="44614"/>
    <cellStyle name="Normal 15 2 2 2 2 5" xfId="44615"/>
    <cellStyle name="Normal 15 2 2 2 3" xfId="44616"/>
    <cellStyle name="Normal 15 2 2 2 3 2" xfId="44617"/>
    <cellStyle name="Normal 15 2 2 2 3 2 2" xfId="44618"/>
    <cellStyle name="Normal 15 2 2 2 3 3" xfId="44619"/>
    <cellStyle name="Normal 15 2 2 2 4" xfId="44620"/>
    <cellStyle name="Normal 15 2 2 2 4 2" xfId="44621"/>
    <cellStyle name="Normal 15 2 2 2 4 2 2" xfId="44622"/>
    <cellStyle name="Normal 15 2 2 2 4 3" xfId="44623"/>
    <cellStyle name="Normal 15 2 2 2 5" xfId="44624"/>
    <cellStyle name="Normal 15 2 2 2 5 2" xfId="44625"/>
    <cellStyle name="Normal 15 2 2 2 6" xfId="44626"/>
    <cellStyle name="Normal 15 2 2 3" xfId="44627"/>
    <cellStyle name="Normal 15 2 2 3 2" xfId="44628"/>
    <cellStyle name="Normal 15 2 2 3 2 2" xfId="44629"/>
    <cellStyle name="Normal 15 2 2 3 2 2 2" xfId="44630"/>
    <cellStyle name="Normal 15 2 2 3 2 3" xfId="44631"/>
    <cellStyle name="Normal 15 2 2 3 3" xfId="44632"/>
    <cellStyle name="Normal 15 2 2 3 3 2" xfId="44633"/>
    <cellStyle name="Normal 15 2 2 3 3 2 2" xfId="44634"/>
    <cellStyle name="Normal 15 2 2 3 3 3" xfId="44635"/>
    <cellStyle name="Normal 15 2 2 3 4" xfId="44636"/>
    <cellStyle name="Normal 15 2 2 3 4 2" xfId="44637"/>
    <cellStyle name="Normal 15 2 2 3 5" xfId="44638"/>
    <cellStyle name="Normal 15 2 2 4" xfId="44639"/>
    <cellStyle name="Normal 15 2 2 4 2" xfId="44640"/>
    <cellStyle name="Normal 15 2 2 4 2 2" xfId="44641"/>
    <cellStyle name="Normal 15 2 2 4 3" xfId="44642"/>
    <cellStyle name="Normal 15 2 2 5" xfId="44643"/>
    <cellStyle name="Normal 15 2 2 5 2" xfId="44644"/>
    <cellStyle name="Normal 15 2 2 5 2 2" xfId="44645"/>
    <cellStyle name="Normal 15 2 2 5 3" xfId="44646"/>
    <cellStyle name="Normal 15 2 2 6" xfId="44647"/>
    <cellStyle name="Normal 15 2 2 6 2" xfId="44648"/>
    <cellStyle name="Normal 15 2 2 6 2 2" xfId="44649"/>
    <cellStyle name="Normal 15 2 2 6 3" xfId="44650"/>
    <cellStyle name="Normal 15 2 2 7" xfId="44651"/>
    <cellStyle name="Normal 15 2 2 7 2" xfId="44652"/>
    <cellStyle name="Normal 15 2 2 8" xfId="44653"/>
    <cellStyle name="Normal 15 2 3" xfId="44654"/>
    <cellStyle name="Normal 15 2 3 2" xfId="44655"/>
    <cellStyle name="Normal 15 2 3 2 2" xfId="44656"/>
    <cellStyle name="Normal 15 2 3 2 2 2" xfId="44657"/>
    <cellStyle name="Normal 15 2 3 2 2 2 2" xfId="44658"/>
    <cellStyle name="Normal 15 2 3 2 2 3" xfId="44659"/>
    <cellStyle name="Normal 15 2 3 2 3" xfId="44660"/>
    <cellStyle name="Normal 15 2 3 2 3 2" xfId="44661"/>
    <cellStyle name="Normal 15 2 3 2 3 2 2" xfId="44662"/>
    <cellStyle name="Normal 15 2 3 2 3 3" xfId="44663"/>
    <cellStyle name="Normal 15 2 3 2 4" xfId="44664"/>
    <cellStyle name="Normal 15 2 3 2 4 2" xfId="44665"/>
    <cellStyle name="Normal 15 2 3 2 5" xfId="44666"/>
    <cellStyle name="Normal 15 2 3 3" xfId="44667"/>
    <cellStyle name="Normal 15 2 3 3 2" xfId="44668"/>
    <cellStyle name="Normal 15 2 3 3 2 2" xfId="44669"/>
    <cellStyle name="Normal 15 2 3 3 3" xfId="44670"/>
    <cellStyle name="Normal 15 2 3 4" xfId="44671"/>
    <cellStyle name="Normal 15 2 3 4 2" xfId="44672"/>
    <cellStyle name="Normal 15 2 3 4 2 2" xfId="44673"/>
    <cellStyle name="Normal 15 2 3 4 3" xfId="44674"/>
    <cellStyle name="Normal 15 2 3 5" xfId="44675"/>
    <cellStyle name="Normal 15 2 3 5 2" xfId="44676"/>
    <cellStyle name="Normal 15 2 3 6" xfId="44677"/>
    <cellStyle name="Normal 15 2 4" xfId="44678"/>
    <cellStyle name="Normal 15 2 4 2" xfId="44679"/>
    <cellStyle name="Normal 15 2 4 2 2" xfId="44680"/>
    <cellStyle name="Normal 15 2 4 2 2 2" xfId="44681"/>
    <cellStyle name="Normal 15 2 4 2 3" xfId="44682"/>
    <cellStyle name="Normal 15 2 4 3" xfId="44683"/>
    <cellStyle name="Normal 15 2 4 3 2" xfId="44684"/>
    <cellStyle name="Normal 15 2 4 3 2 2" xfId="44685"/>
    <cellStyle name="Normal 15 2 4 3 3" xfId="44686"/>
    <cellStyle name="Normal 15 2 4 4" xfId="44687"/>
    <cellStyle name="Normal 15 2 4 4 2" xfId="44688"/>
    <cellStyle name="Normal 15 2 4 5" xfId="44689"/>
    <cellStyle name="Normal 15 2 5" xfId="44690"/>
    <cellStyle name="Normal 15 2 5 2" xfId="44691"/>
    <cellStyle name="Normal 15 2 5 2 2" xfId="44692"/>
    <cellStyle name="Normal 15 2 5 3" xfId="44693"/>
    <cellStyle name="Normal 15 2 6" xfId="44694"/>
    <cellStyle name="Normal 15 2 6 2" xfId="44695"/>
    <cellStyle name="Normal 15 2 6 2 2" xfId="44696"/>
    <cellStyle name="Normal 15 2 6 3" xfId="44697"/>
    <cellStyle name="Normal 15 2 7" xfId="44698"/>
    <cellStyle name="Normal 15 2 7 2" xfId="44699"/>
    <cellStyle name="Normal 15 2 7 2 2" xfId="44700"/>
    <cellStyle name="Normal 15 2 7 3" xfId="44701"/>
    <cellStyle name="Normal 15 2 8" xfId="44702"/>
    <cellStyle name="Normal 15 2 8 2" xfId="44703"/>
    <cellStyle name="Normal 15 2 9" xfId="44704"/>
    <cellStyle name="Normal 15 3" xfId="44705"/>
    <cellStyle name="Normal 15 3 2" xfId="44706"/>
    <cellStyle name="Normal 15 3 2 2" xfId="44707"/>
    <cellStyle name="Normal 15 3 2 2 2" xfId="44708"/>
    <cellStyle name="Normal 15 3 2 2 2 2" xfId="44709"/>
    <cellStyle name="Normal 15 3 2 2 2 2 2" xfId="44710"/>
    <cellStyle name="Normal 15 3 2 2 2 3" xfId="44711"/>
    <cellStyle name="Normal 15 3 2 2 3" xfId="44712"/>
    <cellStyle name="Normal 15 3 2 2 3 2" xfId="44713"/>
    <cellStyle name="Normal 15 3 2 2 3 2 2" xfId="44714"/>
    <cellStyle name="Normal 15 3 2 2 3 3" xfId="44715"/>
    <cellStyle name="Normal 15 3 2 2 4" xfId="44716"/>
    <cellStyle name="Normal 15 3 2 2 4 2" xfId="44717"/>
    <cellStyle name="Normal 15 3 2 2 5" xfId="44718"/>
    <cellStyle name="Normal 15 3 2 3" xfId="44719"/>
    <cellStyle name="Normal 15 3 2 3 2" xfId="44720"/>
    <cellStyle name="Normal 15 3 2 3 2 2" xfId="44721"/>
    <cellStyle name="Normal 15 3 2 3 3" xfId="44722"/>
    <cellStyle name="Normal 15 3 2 4" xfId="44723"/>
    <cellStyle name="Normal 15 3 2 4 2" xfId="44724"/>
    <cellStyle name="Normal 15 3 2 4 2 2" xfId="44725"/>
    <cellStyle name="Normal 15 3 2 4 3" xfId="44726"/>
    <cellStyle name="Normal 15 3 2 5" xfId="44727"/>
    <cellStyle name="Normal 15 3 2 5 2" xfId="44728"/>
    <cellStyle name="Normal 15 3 2 6" xfId="44729"/>
    <cellStyle name="Normal 15 3 3" xfId="44730"/>
    <cellStyle name="Normal 15 3 3 2" xfId="44731"/>
    <cellStyle name="Normal 15 3 3 2 2" xfId="44732"/>
    <cellStyle name="Normal 15 3 3 2 2 2" xfId="44733"/>
    <cellStyle name="Normal 15 3 3 2 3" xfId="44734"/>
    <cellStyle name="Normal 15 3 3 3" xfId="44735"/>
    <cellStyle name="Normal 15 3 3 3 2" xfId="44736"/>
    <cellStyle name="Normal 15 3 3 3 2 2" xfId="44737"/>
    <cellStyle name="Normal 15 3 3 3 3" xfId="44738"/>
    <cellStyle name="Normal 15 3 3 4" xfId="44739"/>
    <cellStyle name="Normal 15 3 3 4 2" xfId="44740"/>
    <cellStyle name="Normal 15 3 3 5" xfId="44741"/>
    <cellStyle name="Normal 15 3 4" xfId="44742"/>
    <cellStyle name="Normal 15 3 4 2" xfId="44743"/>
    <cellStyle name="Normal 15 3 4 2 2" xfId="44744"/>
    <cellStyle name="Normal 15 3 4 3" xfId="44745"/>
    <cellStyle name="Normal 15 3 5" xfId="44746"/>
    <cellStyle name="Normal 15 3 5 2" xfId="44747"/>
    <cellStyle name="Normal 15 3 5 2 2" xfId="44748"/>
    <cellStyle name="Normal 15 3 5 3" xfId="44749"/>
    <cellStyle name="Normal 15 3 6" xfId="44750"/>
    <cellStyle name="Normal 15 3 6 2" xfId="44751"/>
    <cellStyle name="Normal 15 3 6 2 2" xfId="44752"/>
    <cellStyle name="Normal 15 3 6 3" xfId="44753"/>
    <cellStyle name="Normal 15 3 7" xfId="44754"/>
    <cellStyle name="Normal 15 3 7 2" xfId="44755"/>
    <cellStyle name="Normal 15 3 8" xfId="44756"/>
    <cellStyle name="Normal 15 4" xfId="44757"/>
    <cellStyle name="Normal 15 4 2" xfId="44758"/>
    <cellStyle name="Normal 15 4 2 2" xfId="44759"/>
    <cellStyle name="Normal 15 4 2 2 2" xfId="44760"/>
    <cellStyle name="Normal 15 4 2 2 2 2" xfId="44761"/>
    <cellStyle name="Normal 15 4 2 2 3" xfId="44762"/>
    <cellStyle name="Normal 15 4 2 3" xfId="44763"/>
    <cellStyle name="Normal 15 4 2 3 2" xfId="44764"/>
    <cellStyle name="Normal 15 4 2 3 2 2" xfId="44765"/>
    <cellStyle name="Normal 15 4 2 3 3" xfId="44766"/>
    <cellStyle name="Normal 15 4 2 4" xfId="44767"/>
    <cellStyle name="Normal 15 4 2 4 2" xfId="44768"/>
    <cellStyle name="Normal 15 4 2 5" xfId="44769"/>
    <cellStyle name="Normal 15 4 3" xfId="44770"/>
    <cellStyle name="Normal 15 4 3 2" xfId="44771"/>
    <cellStyle name="Normal 15 4 3 2 2" xfId="44772"/>
    <cellStyle name="Normal 15 4 3 3" xfId="44773"/>
    <cellStyle name="Normal 15 4 4" xfId="44774"/>
    <cellStyle name="Normal 15 4 4 2" xfId="44775"/>
    <cellStyle name="Normal 15 4 4 2 2" xfId="44776"/>
    <cellStyle name="Normal 15 4 4 3" xfId="44777"/>
    <cellStyle name="Normal 15 4 5" xfId="44778"/>
    <cellStyle name="Normal 15 4 5 2" xfId="44779"/>
    <cellStyle name="Normal 15 4 6" xfId="44780"/>
    <cellStyle name="Normal 15 5" xfId="44781"/>
    <cellStyle name="Normal 15 5 2" xfId="44782"/>
    <cellStyle name="Normal 15 5 2 2" xfId="44783"/>
    <cellStyle name="Normal 15 5 2 2 2" xfId="44784"/>
    <cellStyle name="Normal 15 5 2 3" xfId="44785"/>
    <cellStyle name="Normal 15 5 3" xfId="44786"/>
    <cellStyle name="Normal 15 5 3 2" xfId="44787"/>
    <cellStyle name="Normal 15 5 3 2 2" xfId="44788"/>
    <cellStyle name="Normal 15 5 3 3" xfId="44789"/>
    <cellStyle name="Normal 15 5 4" xfId="44790"/>
    <cellStyle name="Normal 15 5 4 2" xfId="44791"/>
    <cellStyle name="Normal 15 5 5" xfId="44792"/>
    <cellStyle name="Normal 15 6" xfId="44793"/>
    <cellStyle name="Normal 15 6 2" xfId="44794"/>
    <cellStyle name="Normal 15 6 2 2" xfId="44795"/>
    <cellStyle name="Normal 15 6 3" xfId="44796"/>
    <cellStyle name="Normal 15 7" xfId="44797"/>
    <cellStyle name="Normal 15 7 2" xfId="44798"/>
    <cellStyle name="Normal 15 7 2 2" xfId="44799"/>
    <cellStyle name="Normal 15 7 3" xfId="44800"/>
    <cellStyle name="Normal 15 8" xfId="44801"/>
    <cellStyle name="Normal 15 8 2" xfId="44802"/>
    <cellStyle name="Normal 15 8 2 2" xfId="44803"/>
    <cellStyle name="Normal 15 8 3" xfId="44804"/>
    <cellStyle name="Normal 15 9" xfId="44805"/>
    <cellStyle name="Normal 15 9 2" xfId="44806"/>
    <cellStyle name="Normal 150" xfId="44807"/>
    <cellStyle name="Normal 151" xfId="44808"/>
    <cellStyle name="Normal 152" xfId="44809"/>
    <cellStyle name="Normal 153" xfId="44810"/>
    <cellStyle name="Normal 153 2" xfId="44811"/>
    <cellStyle name="Normal 154" xfId="44812"/>
    <cellStyle name="Normal 155" xfId="44813"/>
    <cellStyle name="Normal 156" xfId="44814"/>
    <cellStyle name="Normal 157" xfId="44815"/>
    <cellStyle name="Normal 158" xfId="44816"/>
    <cellStyle name="Normal 159" xfId="44817"/>
    <cellStyle name="Normal 16" xfId="44818"/>
    <cellStyle name="Normal 16 2" xfId="44819"/>
    <cellStyle name="Normal 16 3" xfId="44820"/>
    <cellStyle name="Normal 16 3 2" xfId="44821"/>
    <cellStyle name="Normal 160" xfId="44822"/>
    <cellStyle name="Normal 161" xfId="44823"/>
    <cellStyle name="Normal 162" xfId="44824"/>
    <cellStyle name="Normal 162 2" xfId="44825"/>
    <cellStyle name="Normal 162 3" xfId="52338"/>
    <cellStyle name="Normal 163" xfId="44826"/>
    <cellStyle name="Normal 164" xfId="44827"/>
    <cellStyle name="Normal 165" xfId="44828"/>
    <cellStyle name="Normal 166" xfId="44829"/>
    <cellStyle name="Normal 167" xfId="44830"/>
    <cellStyle name="Normal 168" xfId="44831"/>
    <cellStyle name="Normal 169" xfId="44832"/>
    <cellStyle name="Normal 17" xfId="44833"/>
    <cellStyle name="Normal 17 10" xfId="44834"/>
    <cellStyle name="Normal 17 10 2" xfId="44835"/>
    <cellStyle name="Normal 17 11" xfId="44836"/>
    <cellStyle name="Normal 17 2" xfId="44837"/>
    <cellStyle name="Normal 17 2 2" xfId="44838"/>
    <cellStyle name="Normal 17 2 2 2" xfId="44839"/>
    <cellStyle name="Normal 17 2 2 2 2" xfId="44840"/>
    <cellStyle name="Normal 17 2 2 2 2 2" xfId="44841"/>
    <cellStyle name="Normal 17 2 2 2 2 2 2" xfId="44842"/>
    <cellStyle name="Normal 17 2 2 2 2 2 2 2" xfId="44843"/>
    <cellStyle name="Normal 17 2 2 2 2 2 3" xfId="44844"/>
    <cellStyle name="Normal 17 2 2 2 2 3" xfId="44845"/>
    <cellStyle name="Normal 17 2 2 2 2 3 2" xfId="44846"/>
    <cellStyle name="Normal 17 2 2 2 2 3 2 2" xfId="44847"/>
    <cellStyle name="Normal 17 2 2 2 2 3 3" xfId="44848"/>
    <cellStyle name="Normal 17 2 2 2 2 4" xfId="44849"/>
    <cellStyle name="Normal 17 2 2 2 2 4 2" xfId="44850"/>
    <cellStyle name="Normal 17 2 2 2 2 5" xfId="44851"/>
    <cellStyle name="Normal 17 2 2 2 3" xfId="44852"/>
    <cellStyle name="Normal 17 2 2 2 3 2" xfId="44853"/>
    <cellStyle name="Normal 17 2 2 2 3 2 2" xfId="44854"/>
    <cellStyle name="Normal 17 2 2 2 3 3" xfId="44855"/>
    <cellStyle name="Normal 17 2 2 2 4" xfId="44856"/>
    <cellStyle name="Normal 17 2 2 2 4 2" xfId="44857"/>
    <cellStyle name="Normal 17 2 2 2 4 2 2" xfId="44858"/>
    <cellStyle name="Normal 17 2 2 2 4 3" xfId="44859"/>
    <cellStyle name="Normal 17 2 2 2 5" xfId="44860"/>
    <cellStyle name="Normal 17 2 2 2 5 2" xfId="44861"/>
    <cellStyle name="Normal 17 2 2 2 6" xfId="44862"/>
    <cellStyle name="Normal 17 2 2 3" xfId="44863"/>
    <cellStyle name="Normal 17 2 2 3 2" xfId="44864"/>
    <cellStyle name="Normal 17 2 2 3 2 2" xfId="44865"/>
    <cellStyle name="Normal 17 2 2 3 2 2 2" xfId="44866"/>
    <cellStyle name="Normal 17 2 2 3 2 3" xfId="44867"/>
    <cellStyle name="Normal 17 2 2 3 3" xfId="44868"/>
    <cellStyle name="Normal 17 2 2 3 3 2" xfId="44869"/>
    <cellStyle name="Normal 17 2 2 3 3 2 2" xfId="44870"/>
    <cellStyle name="Normal 17 2 2 3 3 3" xfId="44871"/>
    <cellStyle name="Normal 17 2 2 3 4" xfId="44872"/>
    <cellStyle name="Normal 17 2 2 3 4 2" xfId="44873"/>
    <cellStyle name="Normal 17 2 2 3 5" xfId="44874"/>
    <cellStyle name="Normal 17 2 2 4" xfId="44875"/>
    <cellStyle name="Normal 17 2 2 4 2" xfId="44876"/>
    <cellStyle name="Normal 17 2 2 4 2 2" xfId="44877"/>
    <cellStyle name="Normal 17 2 2 4 3" xfId="44878"/>
    <cellStyle name="Normal 17 2 2 5" xfId="44879"/>
    <cellStyle name="Normal 17 2 2 5 2" xfId="44880"/>
    <cellStyle name="Normal 17 2 2 5 2 2" xfId="44881"/>
    <cellStyle name="Normal 17 2 2 5 3" xfId="44882"/>
    <cellStyle name="Normal 17 2 2 6" xfId="44883"/>
    <cellStyle name="Normal 17 2 2 6 2" xfId="44884"/>
    <cellStyle name="Normal 17 2 2 6 2 2" xfId="44885"/>
    <cellStyle name="Normal 17 2 2 6 3" xfId="44886"/>
    <cellStyle name="Normal 17 2 2 7" xfId="44887"/>
    <cellStyle name="Normal 17 2 2 7 2" xfId="44888"/>
    <cellStyle name="Normal 17 2 2 8" xfId="44889"/>
    <cellStyle name="Normal 17 2 3" xfId="44890"/>
    <cellStyle name="Normal 17 2 3 2" xfId="44891"/>
    <cellStyle name="Normal 17 2 3 2 2" xfId="44892"/>
    <cellStyle name="Normal 17 2 3 2 2 2" xfId="44893"/>
    <cellStyle name="Normal 17 2 3 2 2 2 2" xfId="44894"/>
    <cellStyle name="Normal 17 2 3 2 2 3" xfId="44895"/>
    <cellStyle name="Normal 17 2 3 2 3" xfId="44896"/>
    <cellStyle name="Normal 17 2 3 2 3 2" xfId="44897"/>
    <cellStyle name="Normal 17 2 3 2 3 2 2" xfId="44898"/>
    <cellStyle name="Normal 17 2 3 2 3 3" xfId="44899"/>
    <cellStyle name="Normal 17 2 3 2 4" xfId="44900"/>
    <cellStyle name="Normal 17 2 3 2 4 2" xfId="44901"/>
    <cellStyle name="Normal 17 2 3 2 5" xfId="44902"/>
    <cellStyle name="Normal 17 2 3 3" xfId="44903"/>
    <cellStyle name="Normal 17 2 3 3 2" xfId="44904"/>
    <cellStyle name="Normal 17 2 3 3 2 2" xfId="44905"/>
    <cellStyle name="Normal 17 2 3 3 3" xfId="44906"/>
    <cellStyle name="Normal 17 2 3 4" xfId="44907"/>
    <cellStyle name="Normal 17 2 3 4 2" xfId="44908"/>
    <cellStyle name="Normal 17 2 3 4 2 2" xfId="44909"/>
    <cellStyle name="Normal 17 2 3 4 3" xfId="44910"/>
    <cellStyle name="Normal 17 2 3 5" xfId="44911"/>
    <cellStyle name="Normal 17 2 3 5 2" xfId="44912"/>
    <cellStyle name="Normal 17 2 3 6" xfId="44913"/>
    <cellStyle name="Normal 17 2 4" xfId="44914"/>
    <cellStyle name="Normal 17 2 4 2" xfId="44915"/>
    <cellStyle name="Normal 17 2 4 2 2" xfId="44916"/>
    <cellStyle name="Normal 17 2 4 2 2 2" xfId="44917"/>
    <cellStyle name="Normal 17 2 4 2 3" xfId="44918"/>
    <cellStyle name="Normal 17 2 4 3" xfId="44919"/>
    <cellStyle name="Normal 17 2 4 3 2" xfId="44920"/>
    <cellStyle name="Normal 17 2 4 3 2 2" xfId="44921"/>
    <cellStyle name="Normal 17 2 4 3 3" xfId="44922"/>
    <cellStyle name="Normal 17 2 4 4" xfId="44923"/>
    <cellStyle name="Normal 17 2 4 4 2" xfId="44924"/>
    <cellStyle name="Normal 17 2 4 5" xfId="44925"/>
    <cellStyle name="Normal 17 2 5" xfId="44926"/>
    <cellStyle name="Normal 17 2 5 2" xfId="44927"/>
    <cellStyle name="Normal 17 2 5 2 2" xfId="44928"/>
    <cellStyle name="Normal 17 2 5 3" xfId="44929"/>
    <cellStyle name="Normal 17 2 6" xfId="44930"/>
    <cellStyle name="Normal 17 2 6 2" xfId="44931"/>
    <cellStyle name="Normal 17 2 6 2 2" xfId="44932"/>
    <cellStyle name="Normal 17 2 6 3" xfId="44933"/>
    <cellStyle name="Normal 17 2 7" xfId="44934"/>
    <cellStyle name="Normal 17 2 7 2" xfId="44935"/>
    <cellStyle name="Normal 17 2 7 2 2" xfId="44936"/>
    <cellStyle name="Normal 17 2 7 3" xfId="44937"/>
    <cellStyle name="Normal 17 2 8" xfId="44938"/>
    <cellStyle name="Normal 17 2 8 2" xfId="44939"/>
    <cellStyle name="Normal 17 2 9" xfId="44940"/>
    <cellStyle name="Normal 17 3" xfId="44941"/>
    <cellStyle name="Normal 17 3 2" xfId="44942"/>
    <cellStyle name="Normal 17 3 2 2" xfId="44943"/>
    <cellStyle name="Normal 17 3 2 2 2" xfId="44944"/>
    <cellStyle name="Normal 17 3 2 2 2 2" xfId="44945"/>
    <cellStyle name="Normal 17 3 2 2 2 2 2" xfId="44946"/>
    <cellStyle name="Normal 17 3 2 2 2 3" xfId="44947"/>
    <cellStyle name="Normal 17 3 2 2 3" xfId="44948"/>
    <cellStyle name="Normal 17 3 2 2 3 2" xfId="44949"/>
    <cellStyle name="Normal 17 3 2 2 3 2 2" xfId="44950"/>
    <cellStyle name="Normal 17 3 2 2 3 3" xfId="44951"/>
    <cellStyle name="Normal 17 3 2 2 4" xfId="44952"/>
    <cellStyle name="Normal 17 3 2 2 4 2" xfId="44953"/>
    <cellStyle name="Normal 17 3 2 2 5" xfId="44954"/>
    <cellStyle name="Normal 17 3 2 3" xfId="44955"/>
    <cellStyle name="Normal 17 3 2 3 2" xfId="44956"/>
    <cellStyle name="Normal 17 3 2 3 2 2" xfId="44957"/>
    <cellStyle name="Normal 17 3 2 3 3" xfId="44958"/>
    <cellStyle name="Normal 17 3 2 4" xfId="44959"/>
    <cellStyle name="Normal 17 3 2 4 2" xfId="44960"/>
    <cellStyle name="Normal 17 3 2 4 2 2" xfId="44961"/>
    <cellStyle name="Normal 17 3 2 4 3" xfId="44962"/>
    <cellStyle name="Normal 17 3 2 5" xfId="44963"/>
    <cellStyle name="Normal 17 3 2 5 2" xfId="44964"/>
    <cellStyle name="Normal 17 3 2 6" xfId="44965"/>
    <cellStyle name="Normal 17 3 3" xfId="44966"/>
    <cellStyle name="Normal 17 3 3 2" xfId="44967"/>
    <cellStyle name="Normal 17 3 3 2 2" xfId="44968"/>
    <cellStyle name="Normal 17 3 3 2 2 2" xfId="44969"/>
    <cellStyle name="Normal 17 3 3 2 3" xfId="44970"/>
    <cellStyle name="Normal 17 3 3 3" xfId="44971"/>
    <cellStyle name="Normal 17 3 3 3 2" xfId="44972"/>
    <cellStyle name="Normal 17 3 3 3 2 2" xfId="44973"/>
    <cellStyle name="Normal 17 3 3 3 3" xfId="44974"/>
    <cellStyle name="Normal 17 3 3 4" xfId="44975"/>
    <cellStyle name="Normal 17 3 3 4 2" xfId="44976"/>
    <cellStyle name="Normal 17 3 3 5" xfId="44977"/>
    <cellStyle name="Normal 17 3 4" xfId="44978"/>
    <cellStyle name="Normal 17 3 4 2" xfId="44979"/>
    <cellStyle name="Normal 17 3 4 2 2" xfId="44980"/>
    <cellStyle name="Normal 17 3 4 3" xfId="44981"/>
    <cellStyle name="Normal 17 3 5" xfId="44982"/>
    <cellStyle name="Normal 17 3 5 2" xfId="44983"/>
    <cellStyle name="Normal 17 3 5 2 2" xfId="44984"/>
    <cellStyle name="Normal 17 3 5 3" xfId="44985"/>
    <cellStyle name="Normal 17 3 6" xfId="44986"/>
    <cellStyle name="Normal 17 3 6 2" xfId="44987"/>
    <cellStyle name="Normal 17 3 6 2 2" xfId="44988"/>
    <cellStyle name="Normal 17 3 6 3" xfId="44989"/>
    <cellStyle name="Normal 17 3 7" xfId="44990"/>
    <cellStyle name="Normal 17 3 7 2" xfId="44991"/>
    <cellStyle name="Normal 17 3 8" xfId="44992"/>
    <cellStyle name="Normal 17 4" xfId="44993"/>
    <cellStyle name="Normal 17 4 2" xfId="44994"/>
    <cellStyle name="Normal 17 4 2 2" xfId="44995"/>
    <cellStyle name="Normal 17 4 2 2 2" xfId="44996"/>
    <cellStyle name="Normal 17 4 2 2 2 2" xfId="44997"/>
    <cellStyle name="Normal 17 4 2 2 3" xfId="44998"/>
    <cellStyle name="Normal 17 4 2 3" xfId="44999"/>
    <cellStyle name="Normal 17 4 2 3 2" xfId="45000"/>
    <cellStyle name="Normal 17 4 2 3 2 2" xfId="45001"/>
    <cellStyle name="Normal 17 4 2 3 3" xfId="45002"/>
    <cellStyle name="Normal 17 4 2 4" xfId="45003"/>
    <cellStyle name="Normal 17 4 2 4 2" xfId="45004"/>
    <cellStyle name="Normal 17 4 2 5" xfId="45005"/>
    <cellStyle name="Normal 17 4 3" xfId="45006"/>
    <cellStyle name="Normal 17 4 3 2" xfId="45007"/>
    <cellStyle name="Normal 17 4 3 2 2" xfId="45008"/>
    <cellStyle name="Normal 17 4 3 3" xfId="45009"/>
    <cellStyle name="Normal 17 4 4" xfId="45010"/>
    <cellStyle name="Normal 17 4 4 2" xfId="45011"/>
    <cellStyle name="Normal 17 4 4 2 2" xfId="45012"/>
    <cellStyle name="Normal 17 4 4 3" xfId="45013"/>
    <cellStyle name="Normal 17 4 5" xfId="45014"/>
    <cellStyle name="Normal 17 4 5 2" xfId="45015"/>
    <cellStyle name="Normal 17 4 6" xfId="45016"/>
    <cellStyle name="Normal 17 5" xfId="45017"/>
    <cellStyle name="Normal 17 5 2" xfId="45018"/>
    <cellStyle name="Normal 17 5 2 2" xfId="45019"/>
    <cellStyle name="Normal 17 5 2 2 2" xfId="45020"/>
    <cellStyle name="Normal 17 5 2 3" xfId="45021"/>
    <cellStyle name="Normal 17 5 3" xfId="45022"/>
    <cellStyle name="Normal 17 5 3 2" xfId="45023"/>
    <cellStyle name="Normal 17 5 3 2 2" xfId="45024"/>
    <cellStyle name="Normal 17 5 3 3" xfId="45025"/>
    <cellStyle name="Normal 17 5 4" xfId="45026"/>
    <cellStyle name="Normal 17 5 4 2" xfId="45027"/>
    <cellStyle name="Normal 17 5 5" xfId="45028"/>
    <cellStyle name="Normal 17 6" xfId="45029"/>
    <cellStyle name="Normal 17 6 2" xfId="45030"/>
    <cellStyle name="Normal 17 6 2 2" xfId="45031"/>
    <cellStyle name="Normal 17 6 3" xfId="45032"/>
    <cellStyle name="Normal 17 7" xfId="45033"/>
    <cellStyle name="Normal 17 7 2" xfId="45034"/>
    <cellStyle name="Normal 17 7 2 2" xfId="45035"/>
    <cellStyle name="Normal 17 7 3" xfId="45036"/>
    <cellStyle name="Normal 17 8" xfId="45037"/>
    <cellStyle name="Normal 17 8 2" xfId="45038"/>
    <cellStyle name="Normal 17 8 2 2" xfId="45039"/>
    <cellStyle name="Normal 17 8 3" xfId="45040"/>
    <cellStyle name="Normal 17 9" xfId="45041"/>
    <cellStyle name="Normal 17 9 2" xfId="45042"/>
    <cellStyle name="Normal 170" xfId="45043"/>
    <cellStyle name="Normal 171" xfId="45044"/>
    <cellStyle name="Normal 171 2" xfId="45045"/>
    <cellStyle name="Normal 172" xfId="45046"/>
    <cellStyle name="Normal 172 2" xfId="45047"/>
    <cellStyle name="Normal 173" xfId="45048"/>
    <cellStyle name="Normal 174" xfId="45049"/>
    <cellStyle name="Normal 175" xfId="45050"/>
    <cellStyle name="Normal 176" xfId="45051"/>
    <cellStyle name="Normal 177" xfId="45052"/>
    <cellStyle name="Normal 178" xfId="45053"/>
    <cellStyle name="Normal 179" xfId="45054"/>
    <cellStyle name="Normal 179 2" xfId="52422"/>
    <cellStyle name="Normal 18" xfId="45055"/>
    <cellStyle name="Normal 18 10" xfId="45056"/>
    <cellStyle name="Normal 18 10 2" xfId="45057"/>
    <cellStyle name="Normal 18 11" xfId="45058"/>
    <cellStyle name="Normal 18 2" xfId="45059"/>
    <cellStyle name="Normal 18 2 2" xfId="45060"/>
    <cellStyle name="Normal 18 2 2 2" xfId="45061"/>
    <cellStyle name="Normal 18 2 2 2 2" xfId="45062"/>
    <cellStyle name="Normal 18 2 2 2 2 2" xfId="45063"/>
    <cellStyle name="Normal 18 2 2 2 2 2 2" xfId="45064"/>
    <cellStyle name="Normal 18 2 2 2 2 2 2 2" xfId="45065"/>
    <cellStyle name="Normal 18 2 2 2 2 2 3" xfId="45066"/>
    <cellStyle name="Normal 18 2 2 2 2 3" xfId="45067"/>
    <cellStyle name="Normal 18 2 2 2 2 3 2" xfId="45068"/>
    <cellStyle name="Normal 18 2 2 2 2 3 2 2" xfId="45069"/>
    <cellStyle name="Normal 18 2 2 2 2 3 3" xfId="45070"/>
    <cellStyle name="Normal 18 2 2 2 2 4" xfId="45071"/>
    <cellStyle name="Normal 18 2 2 2 2 4 2" xfId="45072"/>
    <cellStyle name="Normal 18 2 2 2 2 5" xfId="45073"/>
    <cellStyle name="Normal 18 2 2 2 3" xfId="45074"/>
    <cellStyle name="Normal 18 2 2 2 3 2" xfId="45075"/>
    <cellStyle name="Normal 18 2 2 2 3 2 2" xfId="45076"/>
    <cellStyle name="Normal 18 2 2 2 3 3" xfId="45077"/>
    <cellStyle name="Normal 18 2 2 2 4" xfId="45078"/>
    <cellStyle name="Normal 18 2 2 2 4 2" xfId="45079"/>
    <cellStyle name="Normal 18 2 2 2 4 2 2" xfId="45080"/>
    <cellStyle name="Normal 18 2 2 2 4 3" xfId="45081"/>
    <cellStyle name="Normal 18 2 2 2 5" xfId="45082"/>
    <cellStyle name="Normal 18 2 2 2 5 2" xfId="45083"/>
    <cellStyle name="Normal 18 2 2 2 6" xfId="45084"/>
    <cellStyle name="Normal 18 2 2 3" xfId="45085"/>
    <cellStyle name="Normal 18 2 2 3 2" xfId="45086"/>
    <cellStyle name="Normal 18 2 2 3 2 2" xfId="45087"/>
    <cellStyle name="Normal 18 2 2 3 2 2 2" xfId="45088"/>
    <cellStyle name="Normal 18 2 2 3 2 3" xfId="45089"/>
    <cellStyle name="Normal 18 2 2 3 3" xfId="45090"/>
    <cellStyle name="Normal 18 2 2 3 3 2" xfId="45091"/>
    <cellStyle name="Normal 18 2 2 3 3 2 2" xfId="45092"/>
    <cellStyle name="Normal 18 2 2 3 3 3" xfId="45093"/>
    <cellStyle name="Normal 18 2 2 3 4" xfId="45094"/>
    <cellStyle name="Normal 18 2 2 3 4 2" xfId="45095"/>
    <cellStyle name="Normal 18 2 2 3 5" xfId="45096"/>
    <cellStyle name="Normal 18 2 2 4" xfId="45097"/>
    <cellStyle name="Normal 18 2 2 4 2" xfId="45098"/>
    <cellStyle name="Normal 18 2 2 4 2 2" xfId="45099"/>
    <cellStyle name="Normal 18 2 2 4 3" xfId="45100"/>
    <cellStyle name="Normal 18 2 2 5" xfId="45101"/>
    <cellStyle name="Normal 18 2 2 5 2" xfId="45102"/>
    <cellStyle name="Normal 18 2 2 5 2 2" xfId="45103"/>
    <cellStyle name="Normal 18 2 2 5 3" xfId="45104"/>
    <cellStyle name="Normal 18 2 2 6" xfId="45105"/>
    <cellStyle name="Normal 18 2 2 6 2" xfId="45106"/>
    <cellStyle name="Normal 18 2 2 6 2 2" xfId="45107"/>
    <cellStyle name="Normal 18 2 2 6 3" xfId="45108"/>
    <cellStyle name="Normal 18 2 2 7" xfId="45109"/>
    <cellStyle name="Normal 18 2 2 7 2" xfId="45110"/>
    <cellStyle name="Normal 18 2 2 8" xfId="45111"/>
    <cellStyle name="Normal 18 2 3" xfId="45112"/>
    <cellStyle name="Normal 18 2 3 2" xfId="45113"/>
    <cellStyle name="Normal 18 2 3 2 2" xfId="45114"/>
    <cellStyle name="Normal 18 2 3 2 2 2" xfId="45115"/>
    <cellStyle name="Normal 18 2 3 2 2 2 2" xfId="45116"/>
    <cellStyle name="Normal 18 2 3 2 2 3" xfId="45117"/>
    <cellStyle name="Normal 18 2 3 2 3" xfId="45118"/>
    <cellStyle name="Normal 18 2 3 2 3 2" xfId="45119"/>
    <cellStyle name="Normal 18 2 3 2 3 2 2" xfId="45120"/>
    <cellStyle name="Normal 18 2 3 2 3 3" xfId="45121"/>
    <cellStyle name="Normal 18 2 3 2 4" xfId="45122"/>
    <cellStyle name="Normal 18 2 3 2 4 2" xfId="45123"/>
    <cellStyle name="Normal 18 2 3 2 5" xfId="45124"/>
    <cellStyle name="Normal 18 2 3 3" xfId="45125"/>
    <cellStyle name="Normal 18 2 3 3 2" xfId="45126"/>
    <cellStyle name="Normal 18 2 3 3 2 2" xfId="45127"/>
    <cellStyle name="Normal 18 2 3 3 3" xfId="45128"/>
    <cellStyle name="Normal 18 2 3 4" xfId="45129"/>
    <cellStyle name="Normal 18 2 3 4 2" xfId="45130"/>
    <cellStyle name="Normal 18 2 3 4 2 2" xfId="45131"/>
    <cellStyle name="Normal 18 2 3 4 3" xfId="45132"/>
    <cellStyle name="Normal 18 2 3 5" xfId="45133"/>
    <cellStyle name="Normal 18 2 3 5 2" xfId="45134"/>
    <cellStyle name="Normal 18 2 3 6" xfId="45135"/>
    <cellStyle name="Normal 18 2 4" xfId="45136"/>
    <cellStyle name="Normal 18 2 4 2" xfId="45137"/>
    <cellStyle name="Normal 18 2 4 2 2" xfId="45138"/>
    <cellStyle name="Normal 18 2 4 2 2 2" xfId="45139"/>
    <cellStyle name="Normal 18 2 4 2 3" xfId="45140"/>
    <cellStyle name="Normal 18 2 4 3" xfId="45141"/>
    <cellStyle name="Normal 18 2 4 3 2" xfId="45142"/>
    <cellStyle name="Normal 18 2 4 3 2 2" xfId="45143"/>
    <cellStyle name="Normal 18 2 4 3 3" xfId="45144"/>
    <cellStyle name="Normal 18 2 4 4" xfId="45145"/>
    <cellStyle name="Normal 18 2 4 4 2" xfId="45146"/>
    <cellStyle name="Normal 18 2 4 5" xfId="45147"/>
    <cellStyle name="Normal 18 2 5" xfId="45148"/>
    <cellStyle name="Normal 18 2 5 2" xfId="45149"/>
    <cellStyle name="Normal 18 2 5 2 2" xfId="45150"/>
    <cellStyle name="Normal 18 2 5 3" xfId="45151"/>
    <cellStyle name="Normal 18 2 6" xfId="45152"/>
    <cellStyle name="Normal 18 2 6 2" xfId="45153"/>
    <cellStyle name="Normal 18 2 6 2 2" xfId="45154"/>
    <cellStyle name="Normal 18 2 6 3" xfId="45155"/>
    <cellStyle name="Normal 18 2 7" xfId="45156"/>
    <cellStyle name="Normal 18 2 7 2" xfId="45157"/>
    <cellStyle name="Normal 18 2 7 2 2" xfId="45158"/>
    <cellStyle name="Normal 18 2 7 3" xfId="45159"/>
    <cellStyle name="Normal 18 2 8" xfId="45160"/>
    <cellStyle name="Normal 18 2 8 2" xfId="45161"/>
    <cellStyle name="Normal 18 2 9" xfId="45162"/>
    <cellStyle name="Normal 18 3" xfId="45163"/>
    <cellStyle name="Normal 18 3 2" xfId="45164"/>
    <cellStyle name="Normal 18 3 2 2" xfId="45165"/>
    <cellStyle name="Normal 18 3 2 2 2" xfId="45166"/>
    <cellStyle name="Normal 18 3 2 2 2 2" xfId="45167"/>
    <cellStyle name="Normal 18 3 2 2 2 2 2" xfId="45168"/>
    <cellStyle name="Normal 18 3 2 2 2 3" xfId="45169"/>
    <cellStyle name="Normal 18 3 2 2 3" xfId="45170"/>
    <cellStyle name="Normal 18 3 2 2 3 2" xfId="45171"/>
    <cellStyle name="Normal 18 3 2 2 3 2 2" xfId="45172"/>
    <cellStyle name="Normal 18 3 2 2 3 3" xfId="45173"/>
    <cellStyle name="Normal 18 3 2 2 4" xfId="45174"/>
    <cellStyle name="Normal 18 3 2 2 4 2" xfId="45175"/>
    <cellStyle name="Normal 18 3 2 2 5" xfId="45176"/>
    <cellStyle name="Normal 18 3 2 3" xfId="45177"/>
    <cellStyle name="Normal 18 3 2 3 2" xfId="45178"/>
    <cellStyle name="Normal 18 3 2 3 2 2" xfId="45179"/>
    <cellStyle name="Normal 18 3 2 3 3" xfId="45180"/>
    <cellStyle name="Normal 18 3 2 4" xfId="45181"/>
    <cellStyle name="Normal 18 3 2 4 2" xfId="45182"/>
    <cellStyle name="Normal 18 3 2 4 2 2" xfId="45183"/>
    <cellStyle name="Normal 18 3 2 4 3" xfId="45184"/>
    <cellStyle name="Normal 18 3 2 5" xfId="45185"/>
    <cellStyle name="Normal 18 3 2 5 2" xfId="45186"/>
    <cellStyle name="Normal 18 3 2 6" xfId="45187"/>
    <cellStyle name="Normal 18 3 3" xfId="45188"/>
    <cellStyle name="Normal 18 3 3 2" xfId="45189"/>
    <cellStyle name="Normal 18 3 3 2 2" xfId="45190"/>
    <cellStyle name="Normal 18 3 3 2 2 2" xfId="45191"/>
    <cellStyle name="Normal 18 3 3 2 3" xfId="45192"/>
    <cellStyle name="Normal 18 3 3 3" xfId="45193"/>
    <cellStyle name="Normal 18 3 3 3 2" xfId="45194"/>
    <cellStyle name="Normal 18 3 3 3 2 2" xfId="45195"/>
    <cellStyle name="Normal 18 3 3 3 3" xfId="45196"/>
    <cellStyle name="Normal 18 3 3 4" xfId="45197"/>
    <cellStyle name="Normal 18 3 3 4 2" xfId="45198"/>
    <cellStyle name="Normal 18 3 3 5" xfId="45199"/>
    <cellStyle name="Normal 18 3 4" xfId="45200"/>
    <cellStyle name="Normal 18 3 4 2" xfId="45201"/>
    <cellStyle name="Normal 18 3 4 2 2" xfId="45202"/>
    <cellStyle name="Normal 18 3 4 3" xfId="45203"/>
    <cellStyle name="Normal 18 3 5" xfId="45204"/>
    <cellStyle name="Normal 18 3 5 2" xfId="45205"/>
    <cellStyle name="Normal 18 3 5 2 2" xfId="45206"/>
    <cellStyle name="Normal 18 3 5 3" xfId="45207"/>
    <cellStyle name="Normal 18 3 6" xfId="45208"/>
    <cellStyle name="Normal 18 3 6 2" xfId="45209"/>
    <cellStyle name="Normal 18 3 6 2 2" xfId="45210"/>
    <cellStyle name="Normal 18 3 6 3" xfId="45211"/>
    <cellStyle name="Normal 18 3 7" xfId="45212"/>
    <cellStyle name="Normal 18 3 7 2" xfId="45213"/>
    <cellStyle name="Normal 18 3 8" xfId="45214"/>
    <cellStyle name="Normal 18 4" xfId="45215"/>
    <cellStyle name="Normal 18 4 2" xfId="45216"/>
    <cellStyle name="Normal 18 4 2 2" xfId="45217"/>
    <cellStyle name="Normal 18 4 2 2 2" xfId="45218"/>
    <cellStyle name="Normal 18 4 2 2 2 2" xfId="45219"/>
    <cellStyle name="Normal 18 4 2 2 3" xfId="45220"/>
    <cellStyle name="Normal 18 4 2 3" xfId="45221"/>
    <cellStyle name="Normal 18 4 2 3 2" xfId="45222"/>
    <cellStyle name="Normal 18 4 2 3 2 2" xfId="45223"/>
    <cellStyle name="Normal 18 4 2 3 3" xfId="45224"/>
    <cellStyle name="Normal 18 4 2 4" xfId="45225"/>
    <cellStyle name="Normal 18 4 2 4 2" xfId="45226"/>
    <cellStyle name="Normal 18 4 2 5" xfId="45227"/>
    <cellStyle name="Normal 18 4 3" xfId="45228"/>
    <cellStyle name="Normal 18 4 3 2" xfId="45229"/>
    <cellStyle name="Normal 18 4 3 2 2" xfId="45230"/>
    <cellStyle name="Normal 18 4 3 3" xfId="45231"/>
    <cellStyle name="Normal 18 4 4" xfId="45232"/>
    <cellStyle name="Normal 18 4 4 2" xfId="45233"/>
    <cellStyle name="Normal 18 4 4 2 2" xfId="45234"/>
    <cellStyle name="Normal 18 4 4 3" xfId="45235"/>
    <cellStyle name="Normal 18 4 5" xfId="45236"/>
    <cellStyle name="Normal 18 4 5 2" xfId="45237"/>
    <cellStyle name="Normal 18 4 6" xfId="45238"/>
    <cellStyle name="Normal 18 5" xfId="45239"/>
    <cellStyle name="Normal 18 5 2" xfId="45240"/>
    <cellStyle name="Normal 18 5 2 2" xfId="45241"/>
    <cellStyle name="Normal 18 5 2 2 2" xfId="45242"/>
    <cellStyle name="Normal 18 5 2 3" xfId="45243"/>
    <cellStyle name="Normal 18 5 3" xfId="45244"/>
    <cellStyle name="Normal 18 5 3 2" xfId="45245"/>
    <cellStyle name="Normal 18 5 3 2 2" xfId="45246"/>
    <cellStyle name="Normal 18 5 3 3" xfId="45247"/>
    <cellStyle name="Normal 18 5 4" xfId="45248"/>
    <cellStyle name="Normal 18 5 4 2" xfId="45249"/>
    <cellStyle name="Normal 18 5 5" xfId="45250"/>
    <cellStyle name="Normal 18 6" xfId="45251"/>
    <cellStyle name="Normal 18 6 2" xfId="45252"/>
    <cellStyle name="Normal 18 6 2 2" xfId="45253"/>
    <cellStyle name="Normal 18 6 3" xfId="45254"/>
    <cellStyle name="Normal 18 7" xfId="45255"/>
    <cellStyle name="Normal 18 7 2" xfId="45256"/>
    <cellStyle name="Normal 18 7 2 2" xfId="45257"/>
    <cellStyle name="Normal 18 7 3" xfId="45258"/>
    <cellStyle name="Normal 18 8" xfId="45259"/>
    <cellStyle name="Normal 18 8 2" xfId="45260"/>
    <cellStyle name="Normal 18 8 2 2" xfId="45261"/>
    <cellStyle name="Normal 18 8 3" xfId="45262"/>
    <cellStyle name="Normal 18 9" xfId="45263"/>
    <cellStyle name="Normal 18 9 2" xfId="45264"/>
    <cellStyle name="Normal 180" xfId="45265"/>
    <cellStyle name="Normal 181" xfId="45266"/>
    <cellStyle name="Normal 182" xfId="45267"/>
    <cellStyle name="Normal 182 2" xfId="52585"/>
    <cellStyle name="Normal 182 2 2" xfId="52586"/>
    <cellStyle name="Normal 183" xfId="392"/>
    <cellStyle name="Normal 183 2 2" xfId="52656"/>
    <cellStyle name="Normal 184" xfId="52334"/>
    <cellStyle name="Normal 184 2" xfId="52587"/>
    <cellStyle name="Normal 185" xfId="52335"/>
    <cellStyle name="Normal 186" xfId="52345"/>
    <cellStyle name="Normal 186 2" xfId="52588"/>
    <cellStyle name="Normal 186 2 2" xfId="52589"/>
    <cellStyle name="Normal 186 3" xfId="52590"/>
    <cellStyle name="Normal 187" xfId="391"/>
    <cellStyle name="Normal 188" xfId="52346"/>
    <cellStyle name="Normal 188 2" xfId="52591"/>
    <cellStyle name="Normal 189" xfId="52347"/>
    <cellStyle name="Normal 189 2" xfId="52592"/>
    <cellStyle name="Normal 189 3" xfId="52593"/>
    <cellStyle name="Normal 189 4" xfId="52657"/>
    <cellStyle name="Normal 19" xfId="45268"/>
    <cellStyle name="Normal 19 2" xfId="45269"/>
    <cellStyle name="Normal 19 3" xfId="45270"/>
    <cellStyle name="Normal 19 3 2" xfId="45271"/>
    <cellStyle name="Normal 190" xfId="52348"/>
    <cellStyle name="Normal 190 2" xfId="52410"/>
    <cellStyle name="Normal 190 2 2" xfId="52594"/>
    <cellStyle name="Normal 190 2 3" xfId="52595"/>
    <cellStyle name="Normal 191" xfId="52362"/>
    <cellStyle name="Normal 191 2" xfId="52596"/>
    <cellStyle name="Normal 191 3" xfId="52597"/>
    <cellStyle name="Normal 192" xfId="52363"/>
    <cellStyle name="Normal 192 2" xfId="52598"/>
    <cellStyle name="Normal 192 3" xfId="52599"/>
    <cellStyle name="Normal 193" xfId="52381"/>
    <cellStyle name="Normal 193 2" xfId="52600"/>
    <cellStyle name="Normal 193 2 2" xfId="52601"/>
    <cellStyle name="Normal 193 2 3" xfId="52602"/>
    <cellStyle name="Normal 193 3" xfId="52603"/>
    <cellStyle name="Normal 193 4" xfId="52604"/>
    <cellStyle name="Normal 194" xfId="52388"/>
    <cellStyle name="Normal 194 2" xfId="52605"/>
    <cellStyle name="Normal 194 3" xfId="52606"/>
    <cellStyle name="Normal 194 4" xfId="52607"/>
    <cellStyle name="Normal 195" xfId="52391"/>
    <cellStyle name="Normal 196" xfId="52393"/>
    <cellStyle name="Normal 196 2" xfId="52608"/>
    <cellStyle name="Normal 196 2 2" xfId="52609"/>
    <cellStyle name="Normal 196 3" xfId="52610"/>
    <cellStyle name="Normal 197" xfId="52394"/>
    <cellStyle name="Normal 197 2" xfId="52611"/>
    <cellStyle name="Normal 197 2 2" xfId="52612"/>
    <cellStyle name="Normal 197 3" xfId="52613"/>
    <cellStyle name="Normal 197 3 2" xfId="52614"/>
    <cellStyle name="Normal 197 4" xfId="52615"/>
    <cellStyle name="Normal 197 5" xfId="52616"/>
    <cellStyle name="Normal 197 6" xfId="52617"/>
    <cellStyle name="Normal 197 7" xfId="52618"/>
    <cellStyle name="Normal 197 8" xfId="52619"/>
    <cellStyle name="Normal 198" xfId="52395"/>
    <cellStyle name="Normal 198 2" xfId="52620"/>
    <cellStyle name="Normal 198 3" xfId="52621"/>
    <cellStyle name="Normal 198 4" xfId="52622"/>
    <cellStyle name="Normal 198 5" xfId="52623"/>
    <cellStyle name="Normal 199" xfId="52396"/>
    <cellStyle name="Normal 2" xfId="5"/>
    <cellStyle name="Normal 2 10" xfId="45273"/>
    <cellStyle name="Normal 2 10 2" xfId="45274"/>
    <cellStyle name="Normal 2 11" xfId="45275"/>
    <cellStyle name="Normal 2 11 2" xfId="45276"/>
    <cellStyle name="Normal 2 12" xfId="45277"/>
    <cellStyle name="Normal 2 13" xfId="45278"/>
    <cellStyle name="Normal 2 14" xfId="45279"/>
    <cellStyle name="Normal 2 15" xfId="45280"/>
    <cellStyle name="Normal 2 16" xfId="45281"/>
    <cellStyle name="Normal 2 17" xfId="45282"/>
    <cellStyle name="Normal 2 18" xfId="45283"/>
    <cellStyle name="Normal 2 19" xfId="45284"/>
    <cellStyle name="Normal 2 2" xfId="49"/>
    <cellStyle name="Normal 2 2 10" xfId="45286"/>
    <cellStyle name="Normal 2 2 11" xfId="45285"/>
    <cellStyle name="Normal 2 2 11 2" xfId="52654"/>
    <cellStyle name="Normal 2 2 2" xfId="96"/>
    <cellStyle name="Normal 2 2 2 2" xfId="185"/>
    <cellStyle name="Normal 2 2 2 2 2" xfId="361"/>
    <cellStyle name="Normal 2 2 2 2 2 2" xfId="45290"/>
    <cellStyle name="Normal 2 2 2 2 2 2 2" xfId="45291"/>
    <cellStyle name="Normal 2 2 2 2 2 2 2 2" xfId="45292"/>
    <cellStyle name="Normal 2 2 2 2 2 2 3" xfId="45293"/>
    <cellStyle name="Normal 2 2 2 2 2 3" xfId="45294"/>
    <cellStyle name="Normal 2 2 2 2 2 3 2" xfId="45295"/>
    <cellStyle name="Normal 2 2 2 2 2 3 2 2" xfId="45296"/>
    <cellStyle name="Normal 2 2 2 2 2 3 3" xfId="45297"/>
    <cellStyle name="Normal 2 2 2 2 2 4" xfId="45298"/>
    <cellStyle name="Normal 2 2 2 2 2 4 2" xfId="45299"/>
    <cellStyle name="Normal 2 2 2 2 2 5" xfId="45300"/>
    <cellStyle name="Normal 2 2 2 2 2 6" xfId="45289"/>
    <cellStyle name="Normal 2 2 2 2 3" xfId="45301"/>
    <cellStyle name="Normal 2 2 2 2 3 2" xfId="45302"/>
    <cellStyle name="Normal 2 2 2 2 3 2 2" xfId="45303"/>
    <cellStyle name="Normal 2 2 2 2 3 3" xfId="45304"/>
    <cellStyle name="Normal 2 2 2 2 4" xfId="45305"/>
    <cellStyle name="Normal 2 2 2 2 4 2" xfId="45306"/>
    <cellStyle name="Normal 2 2 2 2 4 2 2" xfId="45307"/>
    <cellStyle name="Normal 2 2 2 2 4 3" xfId="45308"/>
    <cellStyle name="Normal 2 2 2 2 5" xfId="45309"/>
    <cellStyle name="Normal 2 2 2 2 5 2" xfId="45310"/>
    <cellStyle name="Normal 2 2 2 2 6" xfId="45311"/>
    <cellStyle name="Normal 2 2 2 2 7" xfId="45288"/>
    <cellStyle name="Normal 2 2 2 3" xfId="273"/>
    <cellStyle name="Normal 2 2 2 3 2" xfId="45313"/>
    <cellStyle name="Normal 2 2 2 3 2 2" xfId="45314"/>
    <cellStyle name="Normal 2 2 2 3 2 2 2" xfId="45315"/>
    <cellStyle name="Normal 2 2 2 3 2 3" xfId="45316"/>
    <cellStyle name="Normal 2 2 2 3 3" xfId="45317"/>
    <cellStyle name="Normal 2 2 2 3 3 2" xfId="45318"/>
    <cellStyle name="Normal 2 2 2 3 3 2 2" xfId="45319"/>
    <cellStyle name="Normal 2 2 2 3 3 3" xfId="45320"/>
    <cellStyle name="Normal 2 2 2 3 4" xfId="45321"/>
    <cellStyle name="Normal 2 2 2 3 4 2" xfId="45322"/>
    <cellStyle name="Normal 2 2 2 3 5" xfId="45323"/>
    <cellStyle name="Normal 2 2 2 3 6" xfId="45312"/>
    <cellStyle name="Normal 2 2 2 4" xfId="45324"/>
    <cellStyle name="Normal 2 2 2 4 2" xfId="45325"/>
    <cellStyle name="Normal 2 2 2 4 2 2" xfId="45326"/>
    <cellStyle name="Normal 2 2 2 4 3" xfId="45327"/>
    <cellStyle name="Normal 2 2 2 5" xfId="45328"/>
    <cellStyle name="Normal 2 2 2 5 2" xfId="45329"/>
    <cellStyle name="Normal 2 2 2 5 2 2" xfId="45330"/>
    <cellStyle name="Normal 2 2 2 5 3" xfId="45331"/>
    <cellStyle name="Normal 2 2 2 6" xfId="45332"/>
    <cellStyle name="Normal 2 2 2 6 2" xfId="45333"/>
    <cellStyle name="Normal 2 2 2 6 2 2" xfId="45334"/>
    <cellStyle name="Normal 2 2 2 6 3" xfId="45335"/>
    <cellStyle name="Normal 2 2 2 7" xfId="45336"/>
    <cellStyle name="Normal 2 2 2 7 2" xfId="45337"/>
    <cellStyle name="Normal 2 2 2 8" xfId="45338"/>
    <cellStyle name="Normal 2 2 2 9" xfId="45287"/>
    <cellStyle name="Normal 2 2 3" xfId="141"/>
    <cellStyle name="Normal 2 2 3 2" xfId="317"/>
    <cellStyle name="Normal 2 2 3 2 2" xfId="45341"/>
    <cellStyle name="Normal 2 2 3 2 2 2" xfId="45342"/>
    <cellStyle name="Normal 2 2 3 2 2 2 2" xfId="45343"/>
    <cellStyle name="Normal 2 2 3 2 2 3" xfId="45344"/>
    <cellStyle name="Normal 2 2 3 2 3" xfId="45345"/>
    <cellStyle name="Normal 2 2 3 2 3 2" xfId="45346"/>
    <cellStyle name="Normal 2 2 3 2 3 2 2" xfId="45347"/>
    <cellStyle name="Normal 2 2 3 2 3 3" xfId="45348"/>
    <cellStyle name="Normal 2 2 3 2 4" xfId="45349"/>
    <cellStyle name="Normal 2 2 3 2 4 2" xfId="45350"/>
    <cellStyle name="Normal 2 2 3 2 5" xfId="45351"/>
    <cellStyle name="Normal 2 2 3 2 6" xfId="45340"/>
    <cellStyle name="Normal 2 2 3 3" xfId="45352"/>
    <cellStyle name="Normal 2 2 3 3 2" xfId="45353"/>
    <cellStyle name="Normal 2 2 3 3 2 2" xfId="45354"/>
    <cellStyle name="Normal 2 2 3 3 3" xfId="45355"/>
    <cellStyle name="Normal 2 2 3 4" xfId="45356"/>
    <cellStyle name="Normal 2 2 3 4 2" xfId="45357"/>
    <cellStyle name="Normal 2 2 3 4 2 2" xfId="45358"/>
    <cellStyle name="Normal 2 2 3 4 3" xfId="45359"/>
    <cellStyle name="Normal 2 2 3 5" xfId="45360"/>
    <cellStyle name="Normal 2 2 3 5 2" xfId="45361"/>
    <cellStyle name="Normal 2 2 3 6" xfId="45362"/>
    <cellStyle name="Normal 2 2 3 7" xfId="45339"/>
    <cellStyle name="Normal 2 2 4" xfId="229"/>
    <cellStyle name="Normal 2 2 4 2" xfId="45364"/>
    <cellStyle name="Normal 2 2 4 2 2" xfId="45365"/>
    <cellStyle name="Normal 2 2 4 2 2 2" xfId="45366"/>
    <cellStyle name="Normal 2 2 4 2 3" xfId="45367"/>
    <cellStyle name="Normal 2 2 4 3" xfId="45368"/>
    <cellStyle name="Normal 2 2 4 3 2" xfId="45369"/>
    <cellStyle name="Normal 2 2 4 3 2 2" xfId="45370"/>
    <cellStyle name="Normal 2 2 4 3 3" xfId="45371"/>
    <cellStyle name="Normal 2 2 4 4" xfId="45372"/>
    <cellStyle name="Normal 2 2 4 4 2" xfId="45373"/>
    <cellStyle name="Normal 2 2 4 5" xfId="45374"/>
    <cellStyle name="Normal 2 2 4 6" xfId="45363"/>
    <cellStyle name="Normal 2 2 5" xfId="45375"/>
    <cellStyle name="Normal 2 2 5 2" xfId="45376"/>
    <cellStyle name="Normal 2 2 5 2 2" xfId="45377"/>
    <cellStyle name="Normal 2 2 5 3" xfId="45378"/>
    <cellStyle name="Normal 2 2 6" xfId="45379"/>
    <cellStyle name="Normal 2 2 6 2" xfId="45380"/>
    <cellStyle name="Normal 2 2 6 2 2" xfId="45381"/>
    <cellStyle name="Normal 2 2 6 3" xfId="45382"/>
    <cellStyle name="Normal 2 2 7" xfId="45383"/>
    <cellStyle name="Normal 2 2 7 2" xfId="45384"/>
    <cellStyle name="Normal 2 2 7 2 2" xfId="45385"/>
    <cellStyle name="Normal 2 2 7 3" xfId="45386"/>
    <cellStyle name="Normal 2 2 8" xfId="45387"/>
    <cellStyle name="Normal 2 2 8 2" xfId="45388"/>
    <cellStyle name="Normal 2 2 9" xfId="45389"/>
    <cellStyle name="Normal 2 2 9 2" xfId="45390"/>
    <cellStyle name="Normal 2 20" xfId="45391"/>
    <cellStyle name="Normal 2 21" xfId="45392"/>
    <cellStyle name="Normal 2 22" xfId="45393"/>
    <cellStyle name="Normal 2 23" xfId="45394"/>
    <cellStyle name="Normal 2 24" xfId="45395"/>
    <cellStyle name="Normal 2 25" xfId="45396"/>
    <cellStyle name="Normal 2 26" xfId="45397"/>
    <cellStyle name="Normal 2 27" xfId="45272"/>
    <cellStyle name="Normal 2 28" xfId="45398"/>
    <cellStyle name="Normal 2 29" xfId="45399"/>
    <cellStyle name="Normal 2 3" xfId="80"/>
    <cellStyle name="Normal 2 3 10" xfId="45400"/>
    <cellStyle name="Normal 2 3 2" xfId="170"/>
    <cellStyle name="Normal 2 3 2 2" xfId="346"/>
    <cellStyle name="Normal 2 3 2 2 2" xfId="45403"/>
    <cellStyle name="Normal 2 3 2 2 2 2" xfId="45404"/>
    <cellStyle name="Normal 2 3 2 2 2 2 2" xfId="45405"/>
    <cellStyle name="Normal 2 3 2 2 2 3" xfId="45406"/>
    <cellStyle name="Normal 2 3 2 2 3" xfId="45407"/>
    <cellStyle name="Normal 2 3 2 2 3 2" xfId="45408"/>
    <cellStyle name="Normal 2 3 2 2 3 2 2" xfId="45409"/>
    <cellStyle name="Normal 2 3 2 2 3 3" xfId="45410"/>
    <cellStyle name="Normal 2 3 2 2 4" xfId="45411"/>
    <cellStyle name="Normal 2 3 2 2 4 2" xfId="45412"/>
    <cellStyle name="Normal 2 3 2 2 5" xfId="45413"/>
    <cellStyle name="Normal 2 3 2 2 6" xfId="45402"/>
    <cellStyle name="Normal 2 3 2 3" xfId="45414"/>
    <cellStyle name="Normal 2 3 2 3 2" xfId="45415"/>
    <cellStyle name="Normal 2 3 2 3 2 2" xfId="45416"/>
    <cellStyle name="Normal 2 3 2 3 3" xfId="45417"/>
    <cellStyle name="Normal 2 3 2 4" xfId="45418"/>
    <cellStyle name="Normal 2 3 2 4 2" xfId="45419"/>
    <cellStyle name="Normal 2 3 2 4 2 2" xfId="45420"/>
    <cellStyle name="Normal 2 3 2 4 3" xfId="45421"/>
    <cellStyle name="Normal 2 3 2 5" xfId="45422"/>
    <cellStyle name="Normal 2 3 2 5 2" xfId="45423"/>
    <cellStyle name="Normal 2 3 2 6" xfId="45424"/>
    <cellStyle name="Normal 2 3 2 6 2" xfId="45425"/>
    <cellStyle name="Normal 2 3 2 7" xfId="45426"/>
    <cellStyle name="Normal 2 3 2 8" xfId="45401"/>
    <cellStyle name="Normal 2 3 3" xfId="258"/>
    <cellStyle name="Normal 2 3 3 2" xfId="45428"/>
    <cellStyle name="Normal 2 3 3 2 2" xfId="45429"/>
    <cellStyle name="Normal 2 3 3 2 2 2" xfId="45430"/>
    <cellStyle name="Normal 2 3 3 2 3" xfId="45431"/>
    <cellStyle name="Normal 2 3 3 3" xfId="45432"/>
    <cellStyle name="Normal 2 3 3 3 2" xfId="45433"/>
    <cellStyle name="Normal 2 3 3 3 2 2" xfId="45434"/>
    <cellStyle name="Normal 2 3 3 3 3" xfId="45435"/>
    <cellStyle name="Normal 2 3 3 4" xfId="45436"/>
    <cellStyle name="Normal 2 3 3 4 2" xfId="45437"/>
    <cellStyle name="Normal 2 3 3 5" xfId="45438"/>
    <cellStyle name="Normal 2 3 3 6" xfId="45427"/>
    <cellStyle name="Normal 2 3 3 8" xfId="52389"/>
    <cellStyle name="Normal 2 3 4" xfId="45439"/>
    <cellStyle name="Normal 2 3 4 2" xfId="45440"/>
    <cellStyle name="Normal 2 3 4 2 2" xfId="45441"/>
    <cellStyle name="Normal 2 3 4 3" xfId="45442"/>
    <cellStyle name="Normal 2 3 5" xfId="45443"/>
    <cellStyle name="Normal 2 3 5 2" xfId="45444"/>
    <cellStyle name="Normal 2 3 5 2 2" xfId="45445"/>
    <cellStyle name="Normal 2 3 5 3" xfId="45446"/>
    <cellStyle name="Normal 2 3 6" xfId="45447"/>
    <cellStyle name="Normal 2 3 6 2" xfId="45448"/>
    <cellStyle name="Normal 2 3 6 2 2" xfId="45449"/>
    <cellStyle name="Normal 2 3 6 3" xfId="45450"/>
    <cellStyle name="Normal 2 3 7" xfId="45451"/>
    <cellStyle name="Normal 2 3 7 2" xfId="45452"/>
    <cellStyle name="Normal 2 3 8" xfId="45453"/>
    <cellStyle name="Normal 2 3 8 2" xfId="45454"/>
    <cellStyle name="Normal 2 3 9" xfId="45455"/>
    <cellStyle name="Normal 2 30" xfId="52377"/>
    <cellStyle name="Normal 2 31" xfId="45456"/>
    <cellStyle name="Normal 2 32" xfId="45457"/>
    <cellStyle name="Normal 2 33" xfId="45458"/>
    <cellStyle name="Normal 2 34" xfId="45459"/>
    <cellStyle name="Normal 2 35" xfId="52379"/>
    <cellStyle name="Normal 2 35 2" xfId="52534"/>
    <cellStyle name="Normal 2 36" xfId="45460"/>
    <cellStyle name="Normal 2 37" xfId="45461"/>
    <cellStyle name="Normal 2 38" xfId="45462"/>
    <cellStyle name="Normal 2 39" xfId="45463"/>
    <cellStyle name="Normal 2 4" xfId="126"/>
    <cellStyle name="Normal 2 4 2" xfId="302"/>
    <cellStyle name="Normal 2 4 2 2" xfId="45466"/>
    <cellStyle name="Normal 2 4 2 2 2" xfId="45467"/>
    <cellStyle name="Normal 2 4 2 2 2 2" xfId="45468"/>
    <cellStyle name="Normal 2 4 2 2 3" xfId="45469"/>
    <cellStyle name="Normal 2 4 2 3" xfId="45470"/>
    <cellStyle name="Normal 2 4 2 3 2" xfId="45471"/>
    <cellStyle name="Normal 2 4 2 3 2 2" xfId="45472"/>
    <cellStyle name="Normal 2 4 2 3 3" xfId="45473"/>
    <cellStyle name="Normal 2 4 2 4" xfId="45474"/>
    <cellStyle name="Normal 2 4 2 4 2" xfId="45475"/>
    <cellStyle name="Normal 2 4 2 5" xfId="45476"/>
    <cellStyle name="Normal 2 4 2 6" xfId="45465"/>
    <cellStyle name="Normal 2 4 3" xfId="45477"/>
    <cellStyle name="Normal 2 4 3 2" xfId="45478"/>
    <cellStyle name="Normal 2 4 3 2 2" xfId="45479"/>
    <cellStyle name="Normal 2 4 3 3" xfId="45480"/>
    <cellStyle name="Normal 2 4 4" xfId="45481"/>
    <cellStyle name="Normal 2 4 4 2" xfId="45482"/>
    <cellStyle name="Normal 2 4 4 2 2" xfId="45483"/>
    <cellStyle name="Normal 2 4 4 3" xfId="45484"/>
    <cellStyle name="Normal 2 4 5" xfId="45485"/>
    <cellStyle name="Normal 2 4 5 2" xfId="45486"/>
    <cellStyle name="Normal 2 4 6" xfId="45487"/>
    <cellStyle name="Normal 2 4 7" xfId="45464"/>
    <cellStyle name="Normal 2 40" xfId="52382"/>
    <cellStyle name="Normal 2 41" xfId="45488"/>
    <cellStyle name="Normal 2 42" xfId="45489"/>
    <cellStyle name="Normal 2 43" xfId="45490"/>
    <cellStyle name="Normal 2 44" xfId="45491"/>
    <cellStyle name="Normal 2 45" xfId="45492"/>
    <cellStyle name="Normal 2 46" xfId="45493"/>
    <cellStyle name="Normal 2 47" xfId="45494"/>
    <cellStyle name="Normal 2 48" xfId="45495"/>
    <cellStyle name="Normal 2 49" xfId="45496"/>
    <cellStyle name="Normal 2 5" xfId="214"/>
    <cellStyle name="Normal 2 5 2" xfId="45498"/>
    <cellStyle name="Normal 2 5 2 2" xfId="45499"/>
    <cellStyle name="Normal 2 5 2 2 2" xfId="45500"/>
    <cellStyle name="Normal 2 5 2 3" xfId="45501"/>
    <cellStyle name="Normal 2 5 3" xfId="45502"/>
    <cellStyle name="Normal 2 5 3 2" xfId="45503"/>
    <cellStyle name="Normal 2 5 3 2 2" xfId="45504"/>
    <cellStyle name="Normal 2 5 3 3" xfId="45505"/>
    <cellStyle name="Normal 2 5 4" xfId="45506"/>
    <cellStyle name="Normal 2 5 4 2" xfId="45507"/>
    <cellStyle name="Normal 2 5 5" xfId="45508"/>
    <cellStyle name="Normal 2 5 6" xfId="45497"/>
    <cellStyle name="Normal 2 5 6 2" xfId="52655"/>
    <cellStyle name="Normal 2 50" xfId="45509"/>
    <cellStyle name="Normal 2 51" xfId="45510"/>
    <cellStyle name="Normal 2 52" xfId="45511"/>
    <cellStyle name="Normal 2 53" xfId="45512"/>
    <cellStyle name="Normal 2 54" xfId="45513"/>
    <cellStyle name="Normal 2 55" xfId="45514"/>
    <cellStyle name="Normal 2 56" xfId="45515"/>
    <cellStyle name="Normal 2 57" xfId="45516"/>
    <cellStyle name="Normal 2 58" xfId="52384"/>
    <cellStyle name="Normal 2 59" xfId="52386"/>
    <cellStyle name="Normal 2 6" xfId="45517"/>
    <cellStyle name="Normal 2 6 2" xfId="45518"/>
    <cellStyle name="Normal 2 6 2 2" xfId="45519"/>
    <cellStyle name="Normal 2 6 3" xfId="45520"/>
    <cellStyle name="Normal 2 7" xfId="45521"/>
    <cellStyle name="Normal 2 7 2" xfId="45522"/>
    <cellStyle name="Normal 2 7 2 2" xfId="45523"/>
    <cellStyle name="Normal 2 7 3" xfId="45524"/>
    <cellStyle name="Normal 2 8" xfId="45525"/>
    <cellStyle name="Normal 2 8 2" xfId="45526"/>
    <cellStyle name="Normal 2 8 2 2" xfId="45527"/>
    <cellStyle name="Normal 2 8 3" xfId="45528"/>
    <cellStyle name="Normal 2 9" xfId="45529"/>
    <cellStyle name="Normal 2 9 2" xfId="45530"/>
    <cellStyle name="Normal 20" xfId="45531"/>
    <cellStyle name="Normal 20 10" xfId="45532"/>
    <cellStyle name="Normal 20 10 2" xfId="45533"/>
    <cellStyle name="Normal 20 11" xfId="45534"/>
    <cellStyle name="Normal 20 2" xfId="45535"/>
    <cellStyle name="Normal 20 2 2" xfId="45536"/>
    <cellStyle name="Normal 20 2 2 2" xfId="45537"/>
    <cellStyle name="Normal 20 2 2 2 2" xfId="45538"/>
    <cellStyle name="Normal 20 2 2 2 2 2" xfId="45539"/>
    <cellStyle name="Normal 20 2 2 2 2 2 2" xfId="45540"/>
    <cellStyle name="Normal 20 2 2 2 2 2 2 2" xfId="45541"/>
    <cellStyle name="Normal 20 2 2 2 2 2 3" xfId="45542"/>
    <cellStyle name="Normal 20 2 2 2 2 3" xfId="45543"/>
    <cellStyle name="Normal 20 2 2 2 2 3 2" xfId="45544"/>
    <cellStyle name="Normal 20 2 2 2 2 3 2 2" xfId="45545"/>
    <cellStyle name="Normal 20 2 2 2 2 3 3" xfId="45546"/>
    <cellStyle name="Normal 20 2 2 2 2 4" xfId="45547"/>
    <cellStyle name="Normal 20 2 2 2 2 4 2" xfId="45548"/>
    <cellStyle name="Normal 20 2 2 2 2 5" xfId="45549"/>
    <cellStyle name="Normal 20 2 2 2 3" xfId="45550"/>
    <cellStyle name="Normal 20 2 2 2 3 2" xfId="45551"/>
    <cellStyle name="Normal 20 2 2 2 3 2 2" xfId="45552"/>
    <cellStyle name="Normal 20 2 2 2 3 3" xfId="45553"/>
    <cellStyle name="Normal 20 2 2 2 4" xfId="45554"/>
    <cellStyle name="Normal 20 2 2 2 4 2" xfId="45555"/>
    <cellStyle name="Normal 20 2 2 2 4 2 2" xfId="45556"/>
    <cellStyle name="Normal 20 2 2 2 4 3" xfId="45557"/>
    <cellStyle name="Normal 20 2 2 2 5" xfId="45558"/>
    <cellStyle name="Normal 20 2 2 2 5 2" xfId="45559"/>
    <cellStyle name="Normal 20 2 2 2 6" xfId="45560"/>
    <cellStyle name="Normal 20 2 2 3" xfId="45561"/>
    <cellStyle name="Normal 20 2 2 3 2" xfId="45562"/>
    <cellStyle name="Normal 20 2 2 3 2 2" xfId="45563"/>
    <cellStyle name="Normal 20 2 2 3 2 2 2" xfId="45564"/>
    <cellStyle name="Normal 20 2 2 3 2 3" xfId="45565"/>
    <cellStyle name="Normal 20 2 2 3 3" xfId="45566"/>
    <cellStyle name="Normal 20 2 2 3 3 2" xfId="45567"/>
    <cellStyle name="Normal 20 2 2 3 3 2 2" xfId="45568"/>
    <cellStyle name="Normal 20 2 2 3 3 3" xfId="45569"/>
    <cellStyle name="Normal 20 2 2 3 4" xfId="45570"/>
    <cellStyle name="Normal 20 2 2 3 4 2" xfId="45571"/>
    <cellStyle name="Normal 20 2 2 3 5" xfId="45572"/>
    <cellStyle name="Normal 20 2 2 4" xfId="45573"/>
    <cellStyle name="Normal 20 2 2 4 2" xfId="45574"/>
    <cellStyle name="Normal 20 2 2 4 2 2" xfId="45575"/>
    <cellStyle name="Normal 20 2 2 4 3" xfId="45576"/>
    <cellStyle name="Normal 20 2 2 5" xfId="45577"/>
    <cellStyle name="Normal 20 2 2 5 2" xfId="45578"/>
    <cellStyle name="Normal 20 2 2 5 2 2" xfId="45579"/>
    <cellStyle name="Normal 20 2 2 5 3" xfId="45580"/>
    <cellStyle name="Normal 20 2 2 6" xfId="45581"/>
    <cellStyle name="Normal 20 2 2 6 2" xfId="45582"/>
    <cellStyle name="Normal 20 2 2 6 2 2" xfId="45583"/>
    <cellStyle name="Normal 20 2 2 6 3" xfId="45584"/>
    <cellStyle name="Normal 20 2 2 7" xfId="45585"/>
    <cellStyle name="Normal 20 2 2 7 2" xfId="45586"/>
    <cellStyle name="Normal 20 2 2 8" xfId="45587"/>
    <cellStyle name="Normal 20 2 3" xfId="45588"/>
    <cellStyle name="Normal 20 2 3 2" xfId="45589"/>
    <cellStyle name="Normal 20 2 3 2 2" xfId="45590"/>
    <cellStyle name="Normal 20 2 3 2 2 2" xfId="45591"/>
    <cellStyle name="Normal 20 2 3 2 2 2 2" xfId="45592"/>
    <cellStyle name="Normal 20 2 3 2 2 3" xfId="45593"/>
    <cellStyle name="Normal 20 2 3 2 3" xfId="45594"/>
    <cellStyle name="Normal 20 2 3 2 3 2" xfId="45595"/>
    <cellStyle name="Normal 20 2 3 2 3 2 2" xfId="45596"/>
    <cellStyle name="Normal 20 2 3 2 3 3" xfId="45597"/>
    <cellStyle name="Normal 20 2 3 2 4" xfId="45598"/>
    <cellStyle name="Normal 20 2 3 2 4 2" xfId="45599"/>
    <cellStyle name="Normal 20 2 3 2 5" xfId="45600"/>
    <cellStyle name="Normal 20 2 3 3" xfId="45601"/>
    <cellStyle name="Normal 20 2 3 3 2" xfId="45602"/>
    <cellStyle name="Normal 20 2 3 3 2 2" xfId="45603"/>
    <cellStyle name="Normal 20 2 3 3 3" xfId="45604"/>
    <cellStyle name="Normal 20 2 3 4" xfId="45605"/>
    <cellStyle name="Normal 20 2 3 4 2" xfId="45606"/>
    <cellStyle name="Normal 20 2 3 4 2 2" xfId="45607"/>
    <cellStyle name="Normal 20 2 3 4 3" xfId="45608"/>
    <cellStyle name="Normal 20 2 3 5" xfId="45609"/>
    <cellStyle name="Normal 20 2 3 5 2" xfId="45610"/>
    <cellStyle name="Normal 20 2 3 6" xfId="45611"/>
    <cellStyle name="Normal 20 2 4" xfId="45612"/>
    <cellStyle name="Normal 20 2 4 2" xfId="45613"/>
    <cellStyle name="Normal 20 2 4 2 2" xfId="45614"/>
    <cellStyle name="Normal 20 2 4 2 2 2" xfId="45615"/>
    <cellStyle name="Normal 20 2 4 2 3" xfId="45616"/>
    <cellStyle name="Normal 20 2 4 3" xfId="45617"/>
    <cellStyle name="Normal 20 2 4 3 2" xfId="45618"/>
    <cellStyle name="Normal 20 2 4 3 2 2" xfId="45619"/>
    <cellStyle name="Normal 20 2 4 3 3" xfId="45620"/>
    <cellStyle name="Normal 20 2 4 4" xfId="45621"/>
    <cellStyle name="Normal 20 2 4 4 2" xfId="45622"/>
    <cellStyle name="Normal 20 2 4 5" xfId="45623"/>
    <cellStyle name="Normal 20 2 5" xfId="45624"/>
    <cellStyle name="Normal 20 2 5 2" xfId="45625"/>
    <cellStyle name="Normal 20 2 5 2 2" xfId="45626"/>
    <cellStyle name="Normal 20 2 5 3" xfId="45627"/>
    <cellStyle name="Normal 20 2 6" xfId="45628"/>
    <cellStyle name="Normal 20 2 6 2" xfId="45629"/>
    <cellStyle name="Normal 20 2 6 2 2" xfId="45630"/>
    <cellStyle name="Normal 20 2 6 3" xfId="45631"/>
    <cellStyle name="Normal 20 2 7" xfId="45632"/>
    <cellStyle name="Normal 20 2 7 2" xfId="45633"/>
    <cellStyle name="Normal 20 2 7 2 2" xfId="45634"/>
    <cellStyle name="Normal 20 2 7 3" xfId="45635"/>
    <cellStyle name="Normal 20 2 8" xfId="45636"/>
    <cellStyle name="Normal 20 2 8 2" xfId="45637"/>
    <cellStyle name="Normal 20 2 9" xfId="45638"/>
    <cellStyle name="Normal 20 3" xfId="45639"/>
    <cellStyle name="Normal 20 3 2" xfId="45640"/>
    <cellStyle name="Normal 20 3 2 2" xfId="45641"/>
    <cellStyle name="Normal 20 3 2 2 2" xfId="45642"/>
    <cellStyle name="Normal 20 3 2 2 2 2" xfId="45643"/>
    <cellStyle name="Normal 20 3 2 2 2 2 2" xfId="45644"/>
    <cellStyle name="Normal 20 3 2 2 2 3" xfId="45645"/>
    <cellStyle name="Normal 20 3 2 2 3" xfId="45646"/>
    <cellStyle name="Normal 20 3 2 2 3 2" xfId="45647"/>
    <cellStyle name="Normal 20 3 2 2 3 2 2" xfId="45648"/>
    <cellStyle name="Normal 20 3 2 2 3 3" xfId="45649"/>
    <cellStyle name="Normal 20 3 2 2 4" xfId="45650"/>
    <cellStyle name="Normal 20 3 2 2 4 2" xfId="45651"/>
    <cellStyle name="Normal 20 3 2 2 5" xfId="45652"/>
    <cellStyle name="Normal 20 3 2 3" xfId="45653"/>
    <cellStyle name="Normal 20 3 2 3 2" xfId="45654"/>
    <cellStyle name="Normal 20 3 2 3 2 2" xfId="45655"/>
    <cellStyle name="Normal 20 3 2 3 3" xfId="45656"/>
    <cellStyle name="Normal 20 3 2 4" xfId="45657"/>
    <cellStyle name="Normal 20 3 2 4 2" xfId="45658"/>
    <cellStyle name="Normal 20 3 2 4 2 2" xfId="45659"/>
    <cellStyle name="Normal 20 3 2 4 3" xfId="45660"/>
    <cellStyle name="Normal 20 3 2 5" xfId="45661"/>
    <cellStyle name="Normal 20 3 2 5 2" xfId="45662"/>
    <cellStyle name="Normal 20 3 2 6" xfId="45663"/>
    <cellStyle name="Normal 20 3 3" xfId="45664"/>
    <cellStyle name="Normal 20 3 3 2" xfId="45665"/>
    <cellStyle name="Normal 20 3 3 2 2" xfId="45666"/>
    <cellStyle name="Normal 20 3 3 2 2 2" xfId="45667"/>
    <cellStyle name="Normal 20 3 3 2 3" xfId="45668"/>
    <cellStyle name="Normal 20 3 3 3" xfId="45669"/>
    <cellStyle name="Normal 20 3 3 3 2" xfId="45670"/>
    <cellStyle name="Normal 20 3 3 3 2 2" xfId="45671"/>
    <cellStyle name="Normal 20 3 3 3 3" xfId="45672"/>
    <cellStyle name="Normal 20 3 3 4" xfId="45673"/>
    <cellStyle name="Normal 20 3 3 4 2" xfId="45674"/>
    <cellStyle name="Normal 20 3 3 5" xfId="45675"/>
    <cellStyle name="Normal 20 3 4" xfId="45676"/>
    <cellStyle name="Normal 20 3 4 2" xfId="45677"/>
    <cellStyle name="Normal 20 3 4 2 2" xfId="45678"/>
    <cellStyle name="Normal 20 3 4 3" xfId="45679"/>
    <cellStyle name="Normal 20 3 5" xfId="45680"/>
    <cellStyle name="Normal 20 3 5 2" xfId="45681"/>
    <cellStyle name="Normal 20 3 5 2 2" xfId="45682"/>
    <cellStyle name="Normal 20 3 5 3" xfId="45683"/>
    <cellStyle name="Normal 20 3 6" xfId="45684"/>
    <cellStyle name="Normal 20 3 6 2" xfId="45685"/>
    <cellStyle name="Normal 20 3 6 2 2" xfId="45686"/>
    <cellStyle name="Normal 20 3 6 3" xfId="45687"/>
    <cellStyle name="Normal 20 3 7" xfId="45688"/>
    <cellStyle name="Normal 20 3 7 2" xfId="45689"/>
    <cellStyle name="Normal 20 3 8" xfId="45690"/>
    <cellStyle name="Normal 20 4" xfId="45691"/>
    <cellStyle name="Normal 20 4 2" xfId="45692"/>
    <cellStyle name="Normal 20 4 2 2" xfId="45693"/>
    <cellStyle name="Normal 20 4 2 2 2" xfId="45694"/>
    <cellStyle name="Normal 20 4 2 2 2 2" xfId="45695"/>
    <cellStyle name="Normal 20 4 2 2 3" xfId="45696"/>
    <cellStyle name="Normal 20 4 2 3" xfId="45697"/>
    <cellStyle name="Normal 20 4 2 3 2" xfId="45698"/>
    <cellStyle name="Normal 20 4 2 3 2 2" xfId="45699"/>
    <cellStyle name="Normal 20 4 2 3 3" xfId="45700"/>
    <cellStyle name="Normal 20 4 2 4" xfId="45701"/>
    <cellStyle name="Normal 20 4 2 4 2" xfId="45702"/>
    <cellStyle name="Normal 20 4 2 5" xfId="45703"/>
    <cellStyle name="Normal 20 4 3" xfId="45704"/>
    <cellStyle name="Normal 20 4 3 2" xfId="45705"/>
    <cellStyle name="Normal 20 4 3 2 2" xfId="45706"/>
    <cellStyle name="Normal 20 4 3 3" xfId="45707"/>
    <cellStyle name="Normal 20 4 4" xfId="45708"/>
    <cellStyle name="Normal 20 4 4 2" xfId="45709"/>
    <cellStyle name="Normal 20 4 4 2 2" xfId="45710"/>
    <cellStyle name="Normal 20 4 4 3" xfId="45711"/>
    <cellStyle name="Normal 20 4 5" xfId="45712"/>
    <cellStyle name="Normal 20 4 5 2" xfId="45713"/>
    <cellStyle name="Normal 20 4 6" xfId="45714"/>
    <cellStyle name="Normal 20 5" xfId="45715"/>
    <cellStyle name="Normal 20 5 2" xfId="45716"/>
    <cellStyle name="Normal 20 5 2 2" xfId="45717"/>
    <cellStyle name="Normal 20 5 2 2 2" xfId="45718"/>
    <cellStyle name="Normal 20 5 2 3" xfId="45719"/>
    <cellStyle name="Normal 20 5 3" xfId="45720"/>
    <cellStyle name="Normal 20 5 3 2" xfId="45721"/>
    <cellStyle name="Normal 20 5 3 2 2" xfId="45722"/>
    <cellStyle name="Normal 20 5 3 3" xfId="45723"/>
    <cellStyle name="Normal 20 5 4" xfId="45724"/>
    <cellStyle name="Normal 20 5 4 2" xfId="45725"/>
    <cellStyle name="Normal 20 5 5" xfId="45726"/>
    <cellStyle name="Normal 20 6" xfId="45727"/>
    <cellStyle name="Normal 20 6 2" xfId="45728"/>
    <cellStyle name="Normal 20 6 2 2" xfId="45729"/>
    <cellStyle name="Normal 20 6 3" xfId="45730"/>
    <cellStyle name="Normal 20 7" xfId="45731"/>
    <cellStyle name="Normal 20 7 2" xfId="45732"/>
    <cellStyle name="Normal 20 7 2 2" xfId="45733"/>
    <cellStyle name="Normal 20 7 3" xfId="45734"/>
    <cellStyle name="Normal 20 8" xfId="45735"/>
    <cellStyle name="Normal 20 8 2" xfId="45736"/>
    <cellStyle name="Normal 20 8 2 2" xfId="45737"/>
    <cellStyle name="Normal 20 8 3" xfId="45738"/>
    <cellStyle name="Normal 20 9" xfId="45739"/>
    <cellStyle name="Normal 20 9 2" xfId="45740"/>
    <cellStyle name="Normal 200" xfId="52397"/>
    <cellStyle name="Normal 201" xfId="52398"/>
    <cellStyle name="Normal 202" xfId="52399"/>
    <cellStyle name="Normal 203" xfId="52400"/>
    <cellStyle name="Normal 204" xfId="52401"/>
    <cellStyle name="Normal 205" xfId="52402"/>
    <cellStyle name="Normal 206" xfId="52403"/>
    <cellStyle name="Normal 207" xfId="52406"/>
    <cellStyle name="Normal 208" xfId="52408"/>
    <cellStyle name="Normal 208 2" xfId="52409"/>
    <cellStyle name="Normal 209" xfId="52411"/>
    <cellStyle name="Normal 209 2" xfId="52412"/>
    <cellStyle name="Normal 209 2 2" xfId="52418"/>
    <cellStyle name="Normal 209 3" xfId="52413"/>
    <cellStyle name="Normal 209 3 2" xfId="52417"/>
    <cellStyle name="Normal 21" xfId="1"/>
    <cellStyle name="Normal 21 10" xfId="45742"/>
    <cellStyle name="Normal 21 11" xfId="45741"/>
    <cellStyle name="Normal 21 2" xfId="45743"/>
    <cellStyle name="Normal 21 2 2" xfId="45744"/>
    <cellStyle name="Normal 21 2 2 2" xfId="45745"/>
    <cellStyle name="Normal 21 2 2 2 2" xfId="45746"/>
    <cellStyle name="Normal 21 2 2 2 2 2" xfId="45747"/>
    <cellStyle name="Normal 21 2 2 2 2 2 2" xfId="45748"/>
    <cellStyle name="Normal 21 2 2 2 2 2 2 2" xfId="45749"/>
    <cellStyle name="Normal 21 2 2 2 2 2 3" xfId="45750"/>
    <cellStyle name="Normal 21 2 2 2 2 3" xfId="45751"/>
    <cellStyle name="Normal 21 2 2 2 2 3 2" xfId="45752"/>
    <cellStyle name="Normal 21 2 2 2 2 3 2 2" xfId="45753"/>
    <cellStyle name="Normal 21 2 2 2 2 3 3" xfId="45754"/>
    <cellStyle name="Normal 21 2 2 2 2 4" xfId="45755"/>
    <cellStyle name="Normal 21 2 2 2 2 4 2" xfId="45756"/>
    <cellStyle name="Normal 21 2 2 2 2 5" xfId="45757"/>
    <cellStyle name="Normal 21 2 2 2 3" xfId="45758"/>
    <cellStyle name="Normal 21 2 2 2 3 2" xfId="45759"/>
    <cellStyle name="Normal 21 2 2 2 3 2 2" xfId="45760"/>
    <cellStyle name="Normal 21 2 2 2 3 3" xfId="45761"/>
    <cellStyle name="Normal 21 2 2 2 4" xfId="45762"/>
    <cellStyle name="Normal 21 2 2 2 4 2" xfId="45763"/>
    <cellStyle name="Normal 21 2 2 2 4 2 2" xfId="45764"/>
    <cellStyle name="Normal 21 2 2 2 4 3" xfId="45765"/>
    <cellStyle name="Normal 21 2 2 2 5" xfId="45766"/>
    <cellStyle name="Normal 21 2 2 2 5 2" xfId="45767"/>
    <cellStyle name="Normal 21 2 2 2 6" xfId="45768"/>
    <cellStyle name="Normal 21 2 2 3" xfId="45769"/>
    <cellStyle name="Normal 21 2 2 3 2" xfId="45770"/>
    <cellStyle name="Normal 21 2 2 3 2 2" xfId="45771"/>
    <cellStyle name="Normal 21 2 2 3 2 2 2" xfId="45772"/>
    <cellStyle name="Normal 21 2 2 3 2 3" xfId="45773"/>
    <cellStyle name="Normal 21 2 2 3 3" xfId="45774"/>
    <cellStyle name="Normal 21 2 2 3 3 2" xfId="45775"/>
    <cellStyle name="Normal 21 2 2 3 3 2 2" xfId="45776"/>
    <cellStyle name="Normal 21 2 2 3 3 3" xfId="45777"/>
    <cellStyle name="Normal 21 2 2 3 4" xfId="45778"/>
    <cellStyle name="Normal 21 2 2 3 4 2" xfId="45779"/>
    <cellStyle name="Normal 21 2 2 3 5" xfId="45780"/>
    <cellStyle name="Normal 21 2 2 4" xfId="45781"/>
    <cellStyle name="Normal 21 2 2 4 2" xfId="45782"/>
    <cellStyle name="Normal 21 2 2 4 2 2" xfId="45783"/>
    <cellStyle name="Normal 21 2 2 4 3" xfId="45784"/>
    <cellStyle name="Normal 21 2 2 5" xfId="45785"/>
    <cellStyle name="Normal 21 2 2 5 2" xfId="45786"/>
    <cellStyle name="Normal 21 2 2 5 2 2" xfId="45787"/>
    <cellStyle name="Normal 21 2 2 5 3" xfId="45788"/>
    <cellStyle name="Normal 21 2 2 6" xfId="45789"/>
    <cellStyle name="Normal 21 2 2 6 2" xfId="45790"/>
    <cellStyle name="Normal 21 2 2 6 2 2" xfId="45791"/>
    <cellStyle name="Normal 21 2 2 6 3" xfId="45792"/>
    <cellStyle name="Normal 21 2 2 7" xfId="45793"/>
    <cellStyle name="Normal 21 2 2 7 2" xfId="45794"/>
    <cellStyle name="Normal 21 2 2 8" xfId="45795"/>
    <cellStyle name="Normal 21 2 3" xfId="45796"/>
    <cellStyle name="Normal 21 2 3 2" xfId="45797"/>
    <cellStyle name="Normal 21 2 3 2 2" xfId="45798"/>
    <cellStyle name="Normal 21 2 3 2 2 2" xfId="45799"/>
    <cellStyle name="Normal 21 2 3 2 2 2 2" xfId="45800"/>
    <cellStyle name="Normal 21 2 3 2 2 3" xfId="45801"/>
    <cellStyle name="Normal 21 2 3 2 3" xfId="45802"/>
    <cellStyle name="Normal 21 2 3 2 3 2" xfId="45803"/>
    <cellStyle name="Normal 21 2 3 2 3 2 2" xfId="45804"/>
    <cellStyle name="Normal 21 2 3 2 3 3" xfId="45805"/>
    <cellStyle name="Normal 21 2 3 2 4" xfId="45806"/>
    <cellStyle name="Normal 21 2 3 2 4 2" xfId="45807"/>
    <cellStyle name="Normal 21 2 3 2 5" xfId="45808"/>
    <cellStyle name="Normal 21 2 3 3" xfId="45809"/>
    <cellStyle name="Normal 21 2 3 3 2" xfId="45810"/>
    <cellStyle name="Normal 21 2 3 3 2 2" xfId="45811"/>
    <cellStyle name="Normal 21 2 3 3 3" xfId="45812"/>
    <cellStyle name="Normal 21 2 3 4" xfId="45813"/>
    <cellStyle name="Normal 21 2 3 4 2" xfId="45814"/>
    <cellStyle name="Normal 21 2 3 4 2 2" xfId="45815"/>
    <cellStyle name="Normal 21 2 3 4 3" xfId="45816"/>
    <cellStyle name="Normal 21 2 3 5" xfId="45817"/>
    <cellStyle name="Normal 21 2 3 5 2" xfId="45818"/>
    <cellStyle name="Normal 21 2 3 6" xfId="45819"/>
    <cellStyle name="Normal 21 2 4" xfId="45820"/>
    <cellStyle name="Normal 21 2 4 2" xfId="45821"/>
    <cellStyle name="Normal 21 2 4 2 2" xfId="45822"/>
    <cellStyle name="Normal 21 2 4 2 2 2" xfId="45823"/>
    <cellStyle name="Normal 21 2 4 2 3" xfId="45824"/>
    <cellStyle name="Normal 21 2 4 3" xfId="45825"/>
    <cellStyle name="Normal 21 2 4 3 2" xfId="45826"/>
    <cellStyle name="Normal 21 2 4 3 2 2" xfId="45827"/>
    <cellStyle name="Normal 21 2 4 3 3" xfId="45828"/>
    <cellStyle name="Normal 21 2 4 4" xfId="45829"/>
    <cellStyle name="Normal 21 2 4 4 2" xfId="45830"/>
    <cellStyle name="Normal 21 2 4 5" xfId="45831"/>
    <cellStyle name="Normal 21 2 5" xfId="45832"/>
    <cellStyle name="Normal 21 2 5 2" xfId="45833"/>
    <cellStyle name="Normal 21 2 5 2 2" xfId="45834"/>
    <cellStyle name="Normal 21 2 5 3" xfId="45835"/>
    <cellStyle name="Normal 21 2 6" xfId="45836"/>
    <cellStyle name="Normal 21 2 6 2" xfId="45837"/>
    <cellStyle name="Normal 21 2 6 2 2" xfId="45838"/>
    <cellStyle name="Normal 21 2 6 3" xfId="45839"/>
    <cellStyle name="Normal 21 2 7" xfId="45840"/>
    <cellStyle name="Normal 21 2 7 2" xfId="45841"/>
    <cellStyle name="Normal 21 2 7 2 2" xfId="45842"/>
    <cellStyle name="Normal 21 2 7 3" xfId="45843"/>
    <cellStyle name="Normal 21 2 8" xfId="45844"/>
    <cellStyle name="Normal 21 2 8 2" xfId="45845"/>
    <cellStyle name="Normal 21 2 9" xfId="45846"/>
    <cellStyle name="Normal 21 3" xfId="45847"/>
    <cellStyle name="Normal 21 3 2" xfId="45848"/>
    <cellStyle name="Normal 21 3 2 2" xfId="45849"/>
    <cellStyle name="Normal 21 3 2 2 2" xfId="45850"/>
    <cellStyle name="Normal 21 3 2 2 2 2" xfId="45851"/>
    <cellStyle name="Normal 21 3 2 2 2 2 2" xfId="45852"/>
    <cellStyle name="Normal 21 3 2 2 2 3" xfId="45853"/>
    <cellStyle name="Normal 21 3 2 2 3" xfId="45854"/>
    <cellStyle name="Normal 21 3 2 2 3 2" xfId="45855"/>
    <cellStyle name="Normal 21 3 2 2 3 2 2" xfId="45856"/>
    <cellStyle name="Normal 21 3 2 2 3 3" xfId="45857"/>
    <cellStyle name="Normal 21 3 2 2 4" xfId="45858"/>
    <cellStyle name="Normal 21 3 2 2 4 2" xfId="45859"/>
    <cellStyle name="Normal 21 3 2 2 5" xfId="45860"/>
    <cellStyle name="Normal 21 3 2 3" xfId="45861"/>
    <cellStyle name="Normal 21 3 2 3 2" xfId="45862"/>
    <cellStyle name="Normal 21 3 2 3 2 2" xfId="45863"/>
    <cellStyle name="Normal 21 3 2 3 3" xfId="45864"/>
    <cellStyle name="Normal 21 3 2 4" xfId="45865"/>
    <cellStyle name="Normal 21 3 2 4 2" xfId="45866"/>
    <cellStyle name="Normal 21 3 2 4 2 2" xfId="45867"/>
    <cellStyle name="Normal 21 3 2 4 3" xfId="45868"/>
    <cellStyle name="Normal 21 3 2 5" xfId="45869"/>
    <cellStyle name="Normal 21 3 2 5 2" xfId="45870"/>
    <cellStyle name="Normal 21 3 2 6" xfId="45871"/>
    <cellStyle name="Normal 21 3 3" xfId="45872"/>
    <cellStyle name="Normal 21 3 3 2" xfId="45873"/>
    <cellStyle name="Normal 21 3 3 2 2" xfId="45874"/>
    <cellStyle name="Normal 21 3 3 2 2 2" xfId="45875"/>
    <cellStyle name="Normal 21 3 3 2 3" xfId="45876"/>
    <cellStyle name="Normal 21 3 3 3" xfId="45877"/>
    <cellStyle name="Normal 21 3 3 3 2" xfId="45878"/>
    <cellStyle name="Normal 21 3 3 3 2 2" xfId="45879"/>
    <cellStyle name="Normal 21 3 3 3 3" xfId="45880"/>
    <cellStyle name="Normal 21 3 3 4" xfId="45881"/>
    <cellStyle name="Normal 21 3 3 4 2" xfId="45882"/>
    <cellStyle name="Normal 21 3 3 5" xfId="45883"/>
    <cellStyle name="Normal 21 3 4" xfId="45884"/>
    <cellStyle name="Normal 21 3 4 2" xfId="45885"/>
    <cellStyle name="Normal 21 3 4 2 2" xfId="45886"/>
    <cellStyle name="Normal 21 3 4 3" xfId="45887"/>
    <cellStyle name="Normal 21 3 5" xfId="45888"/>
    <cellStyle name="Normal 21 3 5 2" xfId="45889"/>
    <cellStyle name="Normal 21 3 5 2 2" xfId="45890"/>
    <cellStyle name="Normal 21 3 5 3" xfId="45891"/>
    <cellStyle name="Normal 21 3 6" xfId="45892"/>
    <cellStyle name="Normal 21 3 6 2" xfId="45893"/>
    <cellStyle name="Normal 21 3 6 2 2" xfId="45894"/>
    <cellStyle name="Normal 21 3 6 3" xfId="45895"/>
    <cellStyle name="Normal 21 3 7" xfId="45896"/>
    <cellStyle name="Normal 21 3 7 2" xfId="45897"/>
    <cellStyle name="Normal 21 3 8" xfId="45898"/>
    <cellStyle name="Normal 21 4" xfId="45899"/>
    <cellStyle name="Normal 21 4 2" xfId="45900"/>
    <cellStyle name="Normal 21 4 2 2" xfId="45901"/>
    <cellStyle name="Normal 21 4 2 2 2" xfId="45902"/>
    <cellStyle name="Normal 21 4 2 2 2 2" xfId="45903"/>
    <cellStyle name="Normal 21 4 2 2 3" xfId="45904"/>
    <cellStyle name="Normal 21 4 2 3" xfId="45905"/>
    <cellStyle name="Normal 21 4 2 3 2" xfId="45906"/>
    <cellStyle name="Normal 21 4 2 3 2 2" xfId="45907"/>
    <cellStyle name="Normal 21 4 2 3 3" xfId="45908"/>
    <cellStyle name="Normal 21 4 2 4" xfId="45909"/>
    <cellStyle name="Normal 21 4 2 4 2" xfId="45910"/>
    <cellStyle name="Normal 21 4 2 5" xfId="45911"/>
    <cellStyle name="Normal 21 4 3" xfId="45912"/>
    <cellStyle name="Normal 21 4 3 2" xfId="45913"/>
    <cellStyle name="Normal 21 4 3 2 2" xfId="45914"/>
    <cellStyle name="Normal 21 4 3 3" xfId="45915"/>
    <cellStyle name="Normal 21 4 4" xfId="45916"/>
    <cellStyle name="Normal 21 4 4 2" xfId="45917"/>
    <cellStyle name="Normal 21 4 4 2 2" xfId="45918"/>
    <cellStyle name="Normal 21 4 4 3" xfId="45919"/>
    <cellStyle name="Normal 21 4 5" xfId="45920"/>
    <cellStyle name="Normal 21 4 5 2" xfId="45921"/>
    <cellStyle name="Normal 21 4 6" xfId="45922"/>
    <cellStyle name="Normal 21 5" xfId="45923"/>
    <cellStyle name="Normal 21 5 2" xfId="45924"/>
    <cellStyle name="Normal 21 5 2 2" xfId="45925"/>
    <cellStyle name="Normal 21 5 2 2 2" xfId="45926"/>
    <cellStyle name="Normal 21 5 2 3" xfId="45927"/>
    <cellStyle name="Normal 21 5 3" xfId="45928"/>
    <cellStyle name="Normal 21 5 3 2" xfId="45929"/>
    <cellStyle name="Normal 21 5 3 2 2" xfId="45930"/>
    <cellStyle name="Normal 21 5 3 3" xfId="45931"/>
    <cellStyle name="Normal 21 5 4" xfId="45932"/>
    <cellStyle name="Normal 21 5 4 2" xfId="45933"/>
    <cellStyle name="Normal 21 5 5" xfId="45934"/>
    <cellStyle name="Normal 21 6" xfId="45935"/>
    <cellStyle name="Normal 21 6 2" xfId="45936"/>
    <cellStyle name="Normal 21 6 2 2" xfId="45937"/>
    <cellStyle name="Normal 21 6 3" xfId="45938"/>
    <cellStyle name="Normal 21 7" xfId="45939"/>
    <cellStyle name="Normal 21 7 2" xfId="45940"/>
    <cellStyle name="Normal 21 7 2 2" xfId="45941"/>
    <cellStyle name="Normal 21 7 3" xfId="45942"/>
    <cellStyle name="Normal 21 8" xfId="45943"/>
    <cellStyle name="Normal 21 8 2" xfId="45944"/>
    <cellStyle name="Normal 21 8 2 2" xfId="45945"/>
    <cellStyle name="Normal 21 8 3" xfId="45946"/>
    <cellStyle name="Normal 21 9" xfId="45947"/>
    <cellStyle name="Normal 21 9 2" xfId="45948"/>
    <cellStyle name="Normal 210" xfId="52414"/>
    <cellStyle name="Normal 211" xfId="52421"/>
    <cellStyle name="Normal 212" xfId="52424"/>
    <cellStyle name="Normal 213" xfId="52428"/>
    <cellStyle name="Normal 214" xfId="52640"/>
    <cellStyle name="Normal 215" xfId="52642"/>
    <cellStyle name="Normal 216" xfId="52653"/>
    <cellStyle name="Normal 217" xfId="52660"/>
    <cellStyle name="Normal 218" xfId="52662"/>
    <cellStyle name="Normal 219" xfId="52664"/>
    <cellStyle name="Normal 22" xfId="45949"/>
    <cellStyle name="Normal 22 2" xfId="45950"/>
    <cellStyle name="Normal 22 2 2" xfId="45951"/>
    <cellStyle name="Normal 22 3" xfId="45952"/>
    <cellStyle name="Normal 220" xfId="52666"/>
    <cellStyle name="Normal 221" xfId="52668"/>
    <cellStyle name="Normal 222" xfId="52670"/>
    <cellStyle name="Normal 223" xfId="52672"/>
    <cellStyle name="Normal 224" xfId="52674"/>
    <cellStyle name="Normal 225" xfId="52676"/>
    <cellStyle name="Normal 226" xfId="52678"/>
    <cellStyle name="Normal 227" xfId="52679"/>
    <cellStyle name="Normal 228" xfId="52681"/>
    <cellStyle name="Normal 229" xfId="52683"/>
    <cellStyle name="Normal 23" xfId="45953"/>
    <cellStyle name="Normal 23 2" xfId="45954"/>
    <cellStyle name="Normal 23 2 2" xfId="45955"/>
    <cellStyle name="Normal 23 2 2 2" xfId="45956"/>
    <cellStyle name="Normal 23 2 2 2 2" xfId="45957"/>
    <cellStyle name="Normal 23 2 2 2 2 2" xfId="45958"/>
    <cellStyle name="Normal 23 2 2 2 2 2 2" xfId="45959"/>
    <cellStyle name="Normal 23 2 2 2 2 3" xfId="45960"/>
    <cellStyle name="Normal 23 2 2 2 3" xfId="45961"/>
    <cellStyle name="Normal 23 2 2 2 3 2" xfId="45962"/>
    <cellStyle name="Normal 23 2 2 2 3 2 2" xfId="45963"/>
    <cellStyle name="Normal 23 2 2 2 3 3" xfId="45964"/>
    <cellStyle name="Normal 23 2 2 2 4" xfId="45965"/>
    <cellStyle name="Normal 23 2 2 2 4 2" xfId="45966"/>
    <cellStyle name="Normal 23 2 2 2 5" xfId="45967"/>
    <cellStyle name="Normal 23 2 2 3" xfId="45968"/>
    <cellStyle name="Normal 23 2 2 3 2" xfId="45969"/>
    <cellStyle name="Normal 23 2 2 3 2 2" xfId="45970"/>
    <cellStyle name="Normal 23 2 2 3 3" xfId="45971"/>
    <cellStyle name="Normal 23 2 2 4" xfId="45972"/>
    <cellStyle name="Normal 23 2 2 4 2" xfId="45973"/>
    <cellStyle name="Normal 23 2 2 4 2 2" xfId="45974"/>
    <cellStyle name="Normal 23 2 2 4 3" xfId="45975"/>
    <cellStyle name="Normal 23 2 2 5" xfId="45976"/>
    <cellStyle name="Normal 23 2 2 5 2" xfId="45977"/>
    <cellStyle name="Normal 23 2 2 6" xfId="45978"/>
    <cellStyle name="Normal 23 2 3" xfId="45979"/>
    <cellStyle name="Normal 23 2 3 2" xfId="45980"/>
    <cellStyle name="Normal 23 2 3 2 2" xfId="45981"/>
    <cellStyle name="Normal 23 2 3 2 2 2" xfId="45982"/>
    <cellStyle name="Normal 23 2 3 2 3" xfId="45983"/>
    <cellStyle name="Normal 23 2 3 3" xfId="45984"/>
    <cellStyle name="Normal 23 2 3 3 2" xfId="45985"/>
    <cellStyle name="Normal 23 2 3 3 2 2" xfId="45986"/>
    <cellStyle name="Normal 23 2 3 3 3" xfId="45987"/>
    <cellStyle name="Normal 23 2 3 4" xfId="45988"/>
    <cellStyle name="Normal 23 2 3 4 2" xfId="45989"/>
    <cellStyle name="Normal 23 2 3 5" xfId="45990"/>
    <cellStyle name="Normal 23 2 4" xfId="45991"/>
    <cellStyle name="Normal 23 2 4 2" xfId="45992"/>
    <cellStyle name="Normal 23 2 4 2 2" xfId="45993"/>
    <cellStyle name="Normal 23 2 4 3" xfId="45994"/>
    <cellStyle name="Normal 23 2 5" xfId="45995"/>
    <cellStyle name="Normal 23 2 5 2" xfId="45996"/>
    <cellStyle name="Normal 23 2 5 2 2" xfId="45997"/>
    <cellStyle name="Normal 23 2 5 3" xfId="45998"/>
    <cellStyle name="Normal 23 2 6" xfId="45999"/>
    <cellStyle name="Normal 23 2 6 2" xfId="46000"/>
    <cellStyle name="Normal 23 2 6 2 2" xfId="46001"/>
    <cellStyle name="Normal 23 2 6 3" xfId="46002"/>
    <cellStyle name="Normal 23 2 7" xfId="46003"/>
    <cellStyle name="Normal 23 2 7 2" xfId="46004"/>
    <cellStyle name="Normal 23 2 8" xfId="46005"/>
    <cellStyle name="Normal 23 3" xfId="46006"/>
    <cellStyle name="Normal 23 3 2" xfId="46007"/>
    <cellStyle name="Normal 23 3 2 2" xfId="46008"/>
    <cellStyle name="Normal 23 3 2 2 2" xfId="46009"/>
    <cellStyle name="Normal 23 3 2 2 2 2" xfId="46010"/>
    <cellStyle name="Normal 23 3 2 2 3" xfId="46011"/>
    <cellStyle name="Normal 23 3 2 3" xfId="46012"/>
    <cellStyle name="Normal 23 3 2 3 2" xfId="46013"/>
    <cellStyle name="Normal 23 3 2 3 2 2" xfId="46014"/>
    <cellStyle name="Normal 23 3 2 3 3" xfId="46015"/>
    <cellStyle name="Normal 23 3 2 4" xfId="46016"/>
    <cellStyle name="Normal 23 3 2 4 2" xfId="46017"/>
    <cellStyle name="Normal 23 3 2 5" xfId="46018"/>
    <cellStyle name="Normal 23 3 3" xfId="46019"/>
    <cellStyle name="Normal 23 3 3 2" xfId="46020"/>
    <cellStyle name="Normal 23 3 3 2 2" xfId="46021"/>
    <cellStyle name="Normal 23 3 3 3" xfId="46022"/>
    <cellStyle name="Normal 23 3 4" xfId="46023"/>
    <cellStyle name="Normal 23 3 4 2" xfId="46024"/>
    <cellStyle name="Normal 23 3 4 2 2" xfId="46025"/>
    <cellStyle name="Normal 23 3 4 3" xfId="46026"/>
    <cellStyle name="Normal 23 3 5" xfId="46027"/>
    <cellStyle name="Normal 23 3 5 2" xfId="46028"/>
    <cellStyle name="Normal 23 3 6" xfId="46029"/>
    <cellStyle name="Normal 23 4" xfId="46030"/>
    <cellStyle name="Normal 23 4 2" xfId="46031"/>
    <cellStyle name="Normal 23 4 2 2" xfId="46032"/>
    <cellStyle name="Normal 23 4 2 2 2" xfId="46033"/>
    <cellStyle name="Normal 23 4 2 3" xfId="46034"/>
    <cellStyle name="Normal 23 4 3" xfId="46035"/>
    <cellStyle name="Normal 23 4 3 2" xfId="46036"/>
    <cellStyle name="Normal 23 4 3 2 2" xfId="46037"/>
    <cellStyle name="Normal 23 4 3 3" xfId="46038"/>
    <cellStyle name="Normal 23 4 4" xfId="46039"/>
    <cellStyle name="Normal 23 4 4 2" xfId="46040"/>
    <cellStyle name="Normal 23 4 5" xfId="46041"/>
    <cellStyle name="Normal 23 5" xfId="46042"/>
    <cellStyle name="Normal 23 5 2" xfId="46043"/>
    <cellStyle name="Normal 23 5 2 2" xfId="46044"/>
    <cellStyle name="Normal 23 5 3" xfId="46045"/>
    <cellStyle name="Normal 23 6" xfId="46046"/>
    <cellStyle name="Normal 23 6 2" xfId="46047"/>
    <cellStyle name="Normal 23 6 2 2" xfId="46048"/>
    <cellStyle name="Normal 23 6 3" xfId="46049"/>
    <cellStyle name="Normal 23 7" xfId="46050"/>
    <cellStyle name="Normal 23 7 2" xfId="46051"/>
    <cellStyle name="Normal 23 7 2 2" xfId="46052"/>
    <cellStyle name="Normal 23 7 3" xfId="46053"/>
    <cellStyle name="Normal 23 8" xfId="46054"/>
    <cellStyle name="Normal 23 8 2" xfId="46055"/>
    <cellStyle name="Normal 23 9" xfId="46056"/>
    <cellStyle name="Normal 230" xfId="52684"/>
    <cellStyle name="Normal 231" xfId="52686"/>
    <cellStyle name="Normal 232" xfId="52688"/>
    <cellStyle name="Normal 233" xfId="52690"/>
    <cellStyle name="Normal 234" xfId="52692"/>
    <cellStyle name="Normal 235" xfId="52694"/>
    <cellStyle name="Normal 236" xfId="52696"/>
    <cellStyle name="Normal 237" xfId="52700"/>
    <cellStyle name="Normal 238" xfId="52701"/>
    <cellStyle name="Normal 239" xfId="52723"/>
    <cellStyle name="Normal 24" xfId="46057"/>
    <cellStyle name="Normal 24 2" xfId="46058"/>
    <cellStyle name="Normal 24 2 2" xfId="46059"/>
    <cellStyle name="Normal 24 3" xfId="46060"/>
    <cellStyle name="Normal 25" xfId="46061"/>
    <cellStyle name="Normal 25 2" xfId="46062"/>
    <cellStyle name="Normal 25 2 2" xfId="46063"/>
    <cellStyle name="Normal 25 2 2 2" xfId="46064"/>
    <cellStyle name="Normal 25 2 2 2 2" xfId="46065"/>
    <cellStyle name="Normal 25 2 2 2 2 2" xfId="46066"/>
    <cellStyle name="Normal 25 2 2 2 2 2 2" xfId="46067"/>
    <cellStyle name="Normal 25 2 2 2 2 3" xfId="46068"/>
    <cellStyle name="Normal 25 2 2 2 3" xfId="46069"/>
    <cellStyle name="Normal 25 2 2 2 3 2" xfId="46070"/>
    <cellStyle name="Normal 25 2 2 2 3 2 2" xfId="46071"/>
    <cellStyle name="Normal 25 2 2 2 3 3" xfId="46072"/>
    <cellStyle name="Normal 25 2 2 2 4" xfId="46073"/>
    <cellStyle name="Normal 25 2 2 2 4 2" xfId="46074"/>
    <cellStyle name="Normal 25 2 2 2 5" xfId="46075"/>
    <cellStyle name="Normal 25 2 2 3" xfId="46076"/>
    <cellStyle name="Normal 25 2 2 3 2" xfId="46077"/>
    <cellStyle name="Normal 25 2 2 3 2 2" xfId="46078"/>
    <cellStyle name="Normal 25 2 2 3 3" xfId="46079"/>
    <cellStyle name="Normal 25 2 2 4" xfId="46080"/>
    <cellStyle name="Normal 25 2 2 4 2" xfId="46081"/>
    <cellStyle name="Normal 25 2 2 4 2 2" xfId="46082"/>
    <cellStyle name="Normal 25 2 2 4 3" xfId="46083"/>
    <cellStyle name="Normal 25 2 2 5" xfId="46084"/>
    <cellStyle name="Normal 25 2 2 5 2" xfId="46085"/>
    <cellStyle name="Normal 25 2 2 6" xfId="46086"/>
    <cellStyle name="Normal 25 2 3" xfId="46087"/>
    <cellStyle name="Normal 25 2 3 2" xfId="46088"/>
    <cellStyle name="Normal 25 2 3 2 2" xfId="46089"/>
    <cellStyle name="Normal 25 2 3 2 2 2" xfId="46090"/>
    <cellStyle name="Normal 25 2 3 2 3" xfId="46091"/>
    <cellStyle name="Normal 25 2 3 3" xfId="46092"/>
    <cellStyle name="Normal 25 2 3 3 2" xfId="46093"/>
    <cellStyle name="Normal 25 2 3 3 2 2" xfId="46094"/>
    <cellStyle name="Normal 25 2 3 3 3" xfId="46095"/>
    <cellStyle name="Normal 25 2 3 4" xfId="46096"/>
    <cellStyle name="Normal 25 2 3 4 2" xfId="46097"/>
    <cellStyle name="Normal 25 2 3 5" xfId="46098"/>
    <cellStyle name="Normal 25 2 4" xfId="46099"/>
    <cellStyle name="Normal 25 2 4 2" xfId="46100"/>
    <cellStyle name="Normal 25 2 4 2 2" xfId="46101"/>
    <cellStyle name="Normal 25 2 4 3" xfId="46102"/>
    <cellStyle name="Normal 25 2 5" xfId="46103"/>
    <cellStyle name="Normal 25 2 5 2" xfId="46104"/>
    <cellStyle name="Normal 25 2 5 2 2" xfId="46105"/>
    <cellStyle name="Normal 25 2 5 3" xfId="46106"/>
    <cellStyle name="Normal 25 2 6" xfId="46107"/>
    <cellStyle name="Normal 25 2 6 2" xfId="46108"/>
    <cellStyle name="Normal 25 2 6 2 2" xfId="46109"/>
    <cellStyle name="Normal 25 2 6 3" xfId="46110"/>
    <cellStyle name="Normal 25 2 7" xfId="46111"/>
    <cellStyle name="Normal 25 2 7 2" xfId="46112"/>
    <cellStyle name="Normal 25 2 8" xfId="46113"/>
    <cellStyle name="Normal 25 3" xfId="46114"/>
    <cellStyle name="Normal 25 3 2" xfId="46115"/>
    <cellStyle name="Normal 25 3 2 2" xfId="46116"/>
    <cellStyle name="Normal 25 3 2 2 2" xfId="46117"/>
    <cellStyle name="Normal 25 3 2 2 2 2" xfId="46118"/>
    <cellStyle name="Normal 25 3 2 2 3" xfId="46119"/>
    <cellStyle name="Normal 25 3 2 3" xfId="46120"/>
    <cellStyle name="Normal 25 3 2 3 2" xfId="46121"/>
    <cellStyle name="Normal 25 3 2 3 2 2" xfId="46122"/>
    <cellStyle name="Normal 25 3 2 3 3" xfId="46123"/>
    <cellStyle name="Normal 25 3 2 4" xfId="46124"/>
    <cellStyle name="Normal 25 3 2 4 2" xfId="46125"/>
    <cellStyle name="Normal 25 3 2 5" xfId="46126"/>
    <cellStyle name="Normal 25 3 3" xfId="46127"/>
    <cellStyle name="Normal 25 3 3 2" xfId="46128"/>
    <cellStyle name="Normal 25 3 3 2 2" xfId="46129"/>
    <cellStyle name="Normal 25 3 3 3" xfId="46130"/>
    <cellStyle name="Normal 25 3 4" xfId="46131"/>
    <cellStyle name="Normal 25 3 4 2" xfId="46132"/>
    <cellStyle name="Normal 25 3 4 2 2" xfId="46133"/>
    <cellStyle name="Normal 25 3 4 3" xfId="46134"/>
    <cellStyle name="Normal 25 3 5" xfId="46135"/>
    <cellStyle name="Normal 25 3 5 2" xfId="46136"/>
    <cellStyle name="Normal 25 3 6" xfId="46137"/>
    <cellStyle name="Normal 25 4" xfId="46138"/>
    <cellStyle name="Normal 25 4 2" xfId="46139"/>
    <cellStyle name="Normal 25 4 2 2" xfId="46140"/>
    <cellStyle name="Normal 25 4 2 2 2" xfId="46141"/>
    <cellStyle name="Normal 25 4 2 3" xfId="46142"/>
    <cellStyle name="Normal 25 4 3" xfId="46143"/>
    <cellStyle name="Normal 25 4 3 2" xfId="46144"/>
    <cellStyle name="Normal 25 4 3 2 2" xfId="46145"/>
    <cellStyle name="Normal 25 4 3 3" xfId="46146"/>
    <cellStyle name="Normal 25 4 4" xfId="46147"/>
    <cellStyle name="Normal 25 4 4 2" xfId="46148"/>
    <cellStyle name="Normal 25 4 5" xfId="46149"/>
    <cellStyle name="Normal 25 5" xfId="46150"/>
    <cellStyle name="Normal 25 5 2" xfId="46151"/>
    <cellStyle name="Normal 25 5 2 2" xfId="46152"/>
    <cellStyle name="Normal 25 5 3" xfId="46153"/>
    <cellStyle name="Normal 25 6" xfId="46154"/>
    <cellStyle name="Normal 25 6 2" xfId="46155"/>
    <cellStyle name="Normal 25 6 2 2" xfId="46156"/>
    <cellStyle name="Normal 25 6 3" xfId="46157"/>
    <cellStyle name="Normal 25 7" xfId="46158"/>
    <cellStyle name="Normal 25 7 2" xfId="46159"/>
    <cellStyle name="Normal 25 7 2 2" xfId="46160"/>
    <cellStyle name="Normal 25 7 3" xfId="46161"/>
    <cellStyle name="Normal 25 8" xfId="46162"/>
    <cellStyle name="Normal 25 8 2" xfId="46163"/>
    <cellStyle name="Normal 25 9" xfId="46164"/>
    <cellStyle name="Normal 26" xfId="46165"/>
    <cellStyle name="Normal 26 2" xfId="46166"/>
    <cellStyle name="Normal 26 2 2" xfId="52624"/>
    <cellStyle name="Normal 27" xfId="46167"/>
    <cellStyle name="Normal 27 2" xfId="46168"/>
    <cellStyle name="Normal 27 2 2" xfId="46169"/>
    <cellStyle name="Normal 27 2 2 2" xfId="46170"/>
    <cellStyle name="Normal 27 2 3" xfId="46171"/>
    <cellStyle name="Normal 27 3" xfId="46172"/>
    <cellStyle name="Normal 27 3 2" xfId="46173"/>
    <cellStyle name="Normal 27 4" xfId="46174"/>
    <cellStyle name="Normal 27 4 2" xfId="46175"/>
    <cellStyle name="Normal 27 4 2 2" xfId="46176"/>
    <cellStyle name="Normal 27 4 3" xfId="46177"/>
    <cellStyle name="Normal 27 5" xfId="46178"/>
    <cellStyle name="Normal 28" xfId="46179"/>
    <cellStyle name="Normal 28 2" xfId="46180"/>
    <cellStyle name="Normal 28 2 2" xfId="46181"/>
    <cellStyle name="Normal 28 2 2 2" xfId="46182"/>
    <cellStyle name="Normal 28 2 3" xfId="46183"/>
    <cellStyle name="Normal 28 2 3 2" xfId="46184"/>
    <cellStyle name="Normal 28 2 3 2 2" xfId="46185"/>
    <cellStyle name="Normal 28 2 3 3" xfId="46186"/>
    <cellStyle name="Normal 28 2 4" xfId="46187"/>
    <cellStyle name="Normal 28 3" xfId="46188"/>
    <cellStyle name="Normal 28 3 2" xfId="46189"/>
    <cellStyle name="Normal 28 4" xfId="46190"/>
    <cellStyle name="Normal 28 4 2" xfId="46191"/>
    <cellStyle name="Normal 28 4 2 2" xfId="46192"/>
    <cellStyle name="Normal 28 4 3" xfId="46193"/>
    <cellStyle name="Normal 28 5" xfId="46194"/>
    <cellStyle name="Normal 29" xfId="46195"/>
    <cellStyle name="Normal 29 2" xfId="46196"/>
    <cellStyle name="Normal 29 2 2" xfId="46197"/>
    <cellStyle name="Normal 29 2 2 2" xfId="46198"/>
    <cellStyle name="Normal 29 2 2 2 2" xfId="46199"/>
    <cellStyle name="Normal 29 2 2 2 2 2" xfId="46200"/>
    <cellStyle name="Normal 29 2 2 2 3" xfId="46201"/>
    <cellStyle name="Normal 29 2 2 3" xfId="46202"/>
    <cellStyle name="Normal 29 2 2 3 2" xfId="46203"/>
    <cellStyle name="Normal 29 2 2 3 2 2" xfId="46204"/>
    <cellStyle name="Normal 29 2 2 3 3" xfId="46205"/>
    <cellStyle name="Normal 29 2 2 4" xfId="46206"/>
    <cellStyle name="Normal 29 2 2 4 2" xfId="46207"/>
    <cellStyle name="Normal 29 2 2 5" xfId="46208"/>
    <cellStyle name="Normal 29 2 3" xfId="46209"/>
    <cellStyle name="Normal 29 2 3 2" xfId="46210"/>
    <cellStyle name="Normal 29 2 3 2 2" xfId="46211"/>
    <cellStyle name="Normal 29 2 3 3" xfId="46212"/>
    <cellStyle name="Normal 29 2 4" xfId="46213"/>
    <cellStyle name="Normal 29 2 4 2" xfId="46214"/>
    <cellStyle name="Normal 29 2 4 2 2" xfId="46215"/>
    <cellStyle name="Normal 29 2 4 3" xfId="46216"/>
    <cellStyle name="Normal 29 2 5" xfId="46217"/>
    <cellStyle name="Normal 29 2 5 2" xfId="46218"/>
    <cellStyle name="Normal 29 2 5 2 2" xfId="46219"/>
    <cellStyle name="Normal 29 2 5 3" xfId="46220"/>
    <cellStyle name="Normal 29 2 6" xfId="46221"/>
    <cellStyle name="Normal 29 2 6 2" xfId="46222"/>
    <cellStyle name="Normal 29 2 7" xfId="46223"/>
    <cellStyle name="Normal 29 3" xfId="46224"/>
    <cellStyle name="Normal 29 3 2" xfId="46225"/>
    <cellStyle name="Normal 29 3 2 2" xfId="46226"/>
    <cellStyle name="Normal 29 3 2 2 2" xfId="46227"/>
    <cellStyle name="Normal 29 3 2 3" xfId="46228"/>
    <cellStyle name="Normal 29 3 3" xfId="46229"/>
    <cellStyle name="Normal 29 3 3 2" xfId="46230"/>
    <cellStyle name="Normal 29 3 3 2 2" xfId="46231"/>
    <cellStyle name="Normal 29 3 3 3" xfId="46232"/>
    <cellStyle name="Normal 29 3 4" xfId="46233"/>
    <cellStyle name="Normal 29 3 4 2" xfId="46234"/>
    <cellStyle name="Normal 29 3 5" xfId="46235"/>
    <cellStyle name="Normal 29 4" xfId="46236"/>
    <cellStyle name="Normal 29 4 2" xfId="46237"/>
    <cellStyle name="Normal 29 4 2 2" xfId="46238"/>
    <cellStyle name="Normal 29 4 3" xfId="46239"/>
    <cellStyle name="Normal 29 5" xfId="46240"/>
    <cellStyle name="Normal 29 5 2" xfId="46241"/>
    <cellStyle name="Normal 29 5 2 2" xfId="46242"/>
    <cellStyle name="Normal 29 5 3" xfId="46243"/>
    <cellStyle name="Normal 29 6" xfId="46244"/>
    <cellStyle name="Normal 29 6 2" xfId="46245"/>
    <cellStyle name="Normal 29 6 2 2" xfId="46246"/>
    <cellStyle name="Normal 29 6 3" xfId="46247"/>
    <cellStyle name="Normal 29 7" xfId="46248"/>
    <cellStyle name="Normal 29 7 2" xfId="46249"/>
    <cellStyle name="Normal 29 8" xfId="46250"/>
    <cellStyle name="Normal 3" xfId="6"/>
    <cellStyle name="Normal 3 10" xfId="46252"/>
    <cellStyle name="Normal 3 10 2" xfId="46253"/>
    <cellStyle name="Normal 3 11" xfId="46254"/>
    <cellStyle name="Normal 3 11 2" xfId="46255"/>
    <cellStyle name="Normal 3 12" xfId="46256"/>
    <cellStyle name="Normal 3 13" xfId="46257"/>
    <cellStyle name="Normal 3 14" xfId="46251"/>
    <cellStyle name="Normal 3 2" xfId="50"/>
    <cellStyle name="Normal 3 2 10" xfId="46259"/>
    <cellStyle name="Normal 3 2 11" xfId="46260"/>
    <cellStyle name="Normal 3 2 12" xfId="46261"/>
    <cellStyle name="Normal 3 2 13" xfId="46258"/>
    <cellStyle name="Normal 3 2 2" xfId="97"/>
    <cellStyle name="Normal 3 2 2 10" xfId="46262"/>
    <cellStyle name="Normal 3 2 2 2" xfId="46263"/>
    <cellStyle name="Normal 3 2 2 2 2" xfId="46264"/>
    <cellStyle name="Normal 3 2 2 2 2 2" xfId="46265"/>
    <cellStyle name="Normal 3 2 2 2 2 2 2" xfId="46266"/>
    <cellStyle name="Normal 3 2 2 2 2 2 2 2" xfId="46267"/>
    <cellStyle name="Normal 3 2 2 2 2 2 2 2 2" xfId="46268"/>
    <cellStyle name="Normal 3 2 2 2 2 2 2 3" xfId="46269"/>
    <cellStyle name="Normal 3 2 2 2 2 2 3" xfId="46270"/>
    <cellStyle name="Normal 3 2 2 2 2 2 3 2" xfId="46271"/>
    <cellStyle name="Normal 3 2 2 2 2 2 3 2 2" xfId="46272"/>
    <cellStyle name="Normal 3 2 2 2 2 2 3 3" xfId="46273"/>
    <cellStyle name="Normal 3 2 2 2 2 2 4" xfId="46274"/>
    <cellStyle name="Normal 3 2 2 2 2 2 4 2" xfId="46275"/>
    <cellStyle name="Normal 3 2 2 2 2 2 5" xfId="46276"/>
    <cellStyle name="Normal 3 2 2 2 2 3" xfId="46277"/>
    <cellStyle name="Normal 3 2 2 2 2 3 2" xfId="46278"/>
    <cellStyle name="Normal 3 2 2 2 2 3 2 2" xfId="46279"/>
    <cellStyle name="Normal 3 2 2 2 2 3 3" xfId="46280"/>
    <cellStyle name="Normal 3 2 2 2 2 4" xfId="46281"/>
    <cellStyle name="Normal 3 2 2 2 2 4 2" xfId="46282"/>
    <cellStyle name="Normal 3 2 2 2 2 4 2 2" xfId="46283"/>
    <cellStyle name="Normal 3 2 2 2 2 4 3" xfId="46284"/>
    <cellStyle name="Normal 3 2 2 2 2 5" xfId="46285"/>
    <cellStyle name="Normal 3 2 2 2 2 5 2" xfId="46286"/>
    <cellStyle name="Normal 3 2 2 2 2 6" xfId="46287"/>
    <cellStyle name="Normal 3 2 2 2 3" xfId="46288"/>
    <cellStyle name="Normal 3 2 2 2 3 2" xfId="46289"/>
    <cellStyle name="Normal 3 2 2 2 3 2 2" xfId="46290"/>
    <cellStyle name="Normal 3 2 2 2 3 2 2 2" xfId="46291"/>
    <cellStyle name="Normal 3 2 2 2 3 2 3" xfId="46292"/>
    <cellStyle name="Normal 3 2 2 2 3 3" xfId="46293"/>
    <cellStyle name="Normal 3 2 2 2 3 3 2" xfId="46294"/>
    <cellStyle name="Normal 3 2 2 2 3 3 2 2" xfId="46295"/>
    <cellStyle name="Normal 3 2 2 2 3 3 3" xfId="46296"/>
    <cellStyle name="Normal 3 2 2 2 3 4" xfId="46297"/>
    <cellStyle name="Normal 3 2 2 2 3 4 2" xfId="46298"/>
    <cellStyle name="Normal 3 2 2 2 3 5" xfId="46299"/>
    <cellStyle name="Normal 3 2 2 2 4" xfId="46300"/>
    <cellStyle name="Normal 3 2 2 2 4 2" xfId="46301"/>
    <cellStyle name="Normal 3 2 2 2 4 2 2" xfId="46302"/>
    <cellStyle name="Normal 3 2 2 2 4 3" xfId="46303"/>
    <cellStyle name="Normal 3 2 2 2 5" xfId="46304"/>
    <cellStyle name="Normal 3 2 2 2 5 2" xfId="46305"/>
    <cellStyle name="Normal 3 2 2 2 5 2 2" xfId="46306"/>
    <cellStyle name="Normal 3 2 2 2 5 3" xfId="46307"/>
    <cellStyle name="Normal 3 2 2 2 6" xfId="46308"/>
    <cellStyle name="Normal 3 2 2 2 6 2" xfId="46309"/>
    <cellStyle name="Normal 3 2 2 2 6 2 2" xfId="46310"/>
    <cellStyle name="Normal 3 2 2 2 6 3" xfId="46311"/>
    <cellStyle name="Normal 3 2 2 2 7" xfId="46312"/>
    <cellStyle name="Normal 3 2 2 2 7 2" xfId="46313"/>
    <cellStyle name="Normal 3 2 2 2 8" xfId="46314"/>
    <cellStyle name="Normal 3 2 2 3" xfId="46315"/>
    <cellStyle name="Normal 3 2 2 3 2" xfId="46316"/>
    <cellStyle name="Normal 3 2 2 3 2 2" xfId="46317"/>
    <cellStyle name="Normal 3 2 2 3 2 2 2" xfId="46318"/>
    <cellStyle name="Normal 3 2 2 3 2 2 2 2" xfId="46319"/>
    <cellStyle name="Normal 3 2 2 3 2 2 3" xfId="46320"/>
    <cellStyle name="Normal 3 2 2 3 2 3" xfId="46321"/>
    <cellStyle name="Normal 3 2 2 3 2 3 2" xfId="46322"/>
    <cellStyle name="Normal 3 2 2 3 2 3 2 2" xfId="46323"/>
    <cellStyle name="Normal 3 2 2 3 2 3 3" xfId="46324"/>
    <cellStyle name="Normal 3 2 2 3 2 4" xfId="46325"/>
    <cellStyle name="Normal 3 2 2 3 2 4 2" xfId="46326"/>
    <cellStyle name="Normal 3 2 2 3 2 5" xfId="46327"/>
    <cellStyle name="Normal 3 2 2 3 3" xfId="46328"/>
    <cellStyle name="Normal 3 2 2 3 3 2" xfId="46329"/>
    <cellStyle name="Normal 3 2 2 3 3 2 2" xfId="46330"/>
    <cellStyle name="Normal 3 2 2 3 3 3" xfId="46331"/>
    <cellStyle name="Normal 3 2 2 3 4" xfId="46332"/>
    <cellStyle name="Normal 3 2 2 3 4 2" xfId="46333"/>
    <cellStyle name="Normal 3 2 2 3 4 2 2" xfId="46334"/>
    <cellStyle name="Normal 3 2 2 3 4 3" xfId="46335"/>
    <cellStyle name="Normal 3 2 2 3 5" xfId="46336"/>
    <cellStyle name="Normal 3 2 2 3 5 2" xfId="46337"/>
    <cellStyle name="Normal 3 2 2 3 6" xfId="46338"/>
    <cellStyle name="Normal 3 2 2 4" xfId="46339"/>
    <cellStyle name="Normal 3 2 2 4 2" xfId="46340"/>
    <cellStyle name="Normal 3 2 2 4 2 2" xfId="46341"/>
    <cellStyle name="Normal 3 2 2 4 2 2 2" xfId="46342"/>
    <cellStyle name="Normal 3 2 2 4 2 3" xfId="46343"/>
    <cellStyle name="Normal 3 2 2 4 3" xfId="46344"/>
    <cellStyle name="Normal 3 2 2 4 3 2" xfId="46345"/>
    <cellStyle name="Normal 3 2 2 4 3 2 2" xfId="46346"/>
    <cellStyle name="Normal 3 2 2 4 3 3" xfId="46347"/>
    <cellStyle name="Normal 3 2 2 4 4" xfId="46348"/>
    <cellStyle name="Normal 3 2 2 4 4 2" xfId="46349"/>
    <cellStyle name="Normal 3 2 2 4 5" xfId="46350"/>
    <cellStyle name="Normal 3 2 2 5" xfId="46351"/>
    <cellStyle name="Normal 3 2 2 5 2" xfId="46352"/>
    <cellStyle name="Normal 3 2 2 5 2 2" xfId="46353"/>
    <cellStyle name="Normal 3 2 2 5 3" xfId="46354"/>
    <cellStyle name="Normal 3 2 2 6" xfId="46355"/>
    <cellStyle name="Normal 3 2 2 6 2" xfId="46356"/>
    <cellStyle name="Normal 3 2 2 6 2 2" xfId="46357"/>
    <cellStyle name="Normal 3 2 2 6 3" xfId="46358"/>
    <cellStyle name="Normal 3 2 2 7" xfId="46359"/>
    <cellStyle name="Normal 3 2 2 7 2" xfId="46360"/>
    <cellStyle name="Normal 3 2 2 7 2 2" xfId="46361"/>
    <cellStyle name="Normal 3 2 2 7 3" xfId="46362"/>
    <cellStyle name="Normal 3 2 2 8" xfId="46363"/>
    <cellStyle name="Normal 3 2 2 8 2" xfId="46364"/>
    <cellStyle name="Normal 3 2 2 9" xfId="46365"/>
    <cellStyle name="Normal 3 2 3" xfId="46366"/>
    <cellStyle name="Normal 3 2 3 2" xfId="46367"/>
    <cellStyle name="Normal 3 2 3 2 2" xfId="46368"/>
    <cellStyle name="Normal 3 2 3 2 2 2" xfId="46369"/>
    <cellStyle name="Normal 3 2 3 2 2 2 2" xfId="46370"/>
    <cellStyle name="Normal 3 2 3 2 2 2 2 2" xfId="46371"/>
    <cellStyle name="Normal 3 2 3 2 2 2 3" xfId="46372"/>
    <cellStyle name="Normal 3 2 3 2 2 3" xfId="46373"/>
    <cellStyle name="Normal 3 2 3 2 2 3 2" xfId="46374"/>
    <cellStyle name="Normal 3 2 3 2 2 3 2 2" xfId="46375"/>
    <cellStyle name="Normal 3 2 3 2 2 3 3" xfId="46376"/>
    <cellStyle name="Normal 3 2 3 2 2 4" xfId="46377"/>
    <cellStyle name="Normal 3 2 3 2 2 4 2" xfId="46378"/>
    <cellStyle name="Normal 3 2 3 2 2 5" xfId="46379"/>
    <cellStyle name="Normal 3 2 3 2 3" xfId="46380"/>
    <cellStyle name="Normal 3 2 3 2 3 2" xfId="46381"/>
    <cellStyle name="Normal 3 2 3 2 3 2 2" xfId="46382"/>
    <cellStyle name="Normal 3 2 3 2 3 3" xfId="46383"/>
    <cellStyle name="Normal 3 2 3 2 4" xfId="46384"/>
    <cellStyle name="Normal 3 2 3 2 4 2" xfId="46385"/>
    <cellStyle name="Normal 3 2 3 2 4 2 2" xfId="46386"/>
    <cellStyle name="Normal 3 2 3 2 4 3" xfId="46387"/>
    <cellStyle name="Normal 3 2 3 2 5" xfId="46388"/>
    <cellStyle name="Normal 3 2 3 2 5 2" xfId="46389"/>
    <cellStyle name="Normal 3 2 3 2 6" xfId="46390"/>
    <cellStyle name="Normal 3 2 3 3" xfId="46391"/>
    <cellStyle name="Normal 3 2 3 3 2" xfId="46392"/>
    <cellStyle name="Normal 3 2 3 3 2 2" xfId="46393"/>
    <cellStyle name="Normal 3 2 3 3 2 2 2" xfId="46394"/>
    <cellStyle name="Normal 3 2 3 3 2 3" xfId="46395"/>
    <cellStyle name="Normal 3 2 3 3 3" xfId="46396"/>
    <cellStyle name="Normal 3 2 3 3 3 2" xfId="46397"/>
    <cellStyle name="Normal 3 2 3 3 3 2 2" xfId="46398"/>
    <cellStyle name="Normal 3 2 3 3 3 3" xfId="46399"/>
    <cellStyle name="Normal 3 2 3 3 4" xfId="46400"/>
    <cellStyle name="Normal 3 2 3 3 4 2" xfId="46401"/>
    <cellStyle name="Normal 3 2 3 3 5" xfId="46402"/>
    <cellStyle name="Normal 3 2 3 4" xfId="46403"/>
    <cellStyle name="Normal 3 2 3 4 2" xfId="46404"/>
    <cellStyle name="Normal 3 2 3 4 2 2" xfId="46405"/>
    <cellStyle name="Normal 3 2 3 4 3" xfId="46406"/>
    <cellStyle name="Normal 3 2 3 5" xfId="46407"/>
    <cellStyle name="Normal 3 2 3 5 2" xfId="46408"/>
    <cellStyle name="Normal 3 2 3 5 2 2" xfId="46409"/>
    <cellStyle name="Normal 3 2 3 5 3" xfId="46410"/>
    <cellStyle name="Normal 3 2 3 6" xfId="46411"/>
    <cellStyle name="Normal 3 2 3 6 2" xfId="46412"/>
    <cellStyle name="Normal 3 2 3 6 2 2" xfId="46413"/>
    <cellStyle name="Normal 3 2 3 6 3" xfId="46414"/>
    <cellStyle name="Normal 3 2 3 7" xfId="46415"/>
    <cellStyle name="Normal 3 2 3 7 2" xfId="46416"/>
    <cellStyle name="Normal 3 2 3 8" xfId="46417"/>
    <cellStyle name="Normal 3 2 4" xfId="46418"/>
    <cellStyle name="Normal 3 2 4 2" xfId="46419"/>
    <cellStyle name="Normal 3 2 4 2 2" xfId="46420"/>
    <cellStyle name="Normal 3 2 4 2 2 2" xfId="46421"/>
    <cellStyle name="Normal 3 2 4 2 2 2 2" xfId="46422"/>
    <cellStyle name="Normal 3 2 4 2 2 3" xfId="46423"/>
    <cellStyle name="Normal 3 2 4 2 3" xfId="46424"/>
    <cellStyle name="Normal 3 2 4 2 3 2" xfId="46425"/>
    <cellStyle name="Normal 3 2 4 2 3 2 2" xfId="46426"/>
    <cellStyle name="Normal 3 2 4 2 3 3" xfId="46427"/>
    <cellStyle name="Normal 3 2 4 2 4" xfId="46428"/>
    <cellStyle name="Normal 3 2 4 2 4 2" xfId="46429"/>
    <cellStyle name="Normal 3 2 4 2 5" xfId="46430"/>
    <cellStyle name="Normal 3 2 4 3" xfId="46431"/>
    <cellStyle name="Normal 3 2 4 3 2" xfId="46432"/>
    <cellStyle name="Normal 3 2 4 3 2 2" xfId="46433"/>
    <cellStyle name="Normal 3 2 4 3 3" xfId="46434"/>
    <cellStyle name="Normal 3 2 4 4" xfId="46435"/>
    <cellStyle name="Normal 3 2 4 4 2" xfId="46436"/>
    <cellStyle name="Normal 3 2 4 4 2 2" xfId="46437"/>
    <cellStyle name="Normal 3 2 4 4 3" xfId="46438"/>
    <cellStyle name="Normal 3 2 4 5" xfId="46439"/>
    <cellStyle name="Normal 3 2 4 5 2" xfId="46440"/>
    <cellStyle name="Normal 3 2 4 6" xfId="46441"/>
    <cellStyle name="Normal 3 2 5" xfId="46442"/>
    <cellStyle name="Normal 3 2 5 2" xfId="46443"/>
    <cellStyle name="Normal 3 2 5 2 2" xfId="46444"/>
    <cellStyle name="Normal 3 2 5 2 2 2" xfId="46445"/>
    <cellStyle name="Normal 3 2 5 2 3" xfId="46446"/>
    <cellStyle name="Normal 3 2 5 3" xfId="46447"/>
    <cellStyle name="Normal 3 2 5 3 2" xfId="46448"/>
    <cellStyle name="Normal 3 2 5 3 2 2" xfId="46449"/>
    <cellStyle name="Normal 3 2 5 3 3" xfId="46450"/>
    <cellStyle name="Normal 3 2 5 4" xfId="46451"/>
    <cellStyle name="Normal 3 2 5 4 2" xfId="46452"/>
    <cellStyle name="Normal 3 2 5 5" xfId="46453"/>
    <cellStyle name="Normal 3 2 6" xfId="46454"/>
    <cellStyle name="Normal 3 2 6 2" xfId="46455"/>
    <cellStyle name="Normal 3 2 6 2 2" xfId="46456"/>
    <cellStyle name="Normal 3 2 6 3" xfId="46457"/>
    <cellStyle name="Normal 3 2 7" xfId="46458"/>
    <cellStyle name="Normal 3 2 7 2" xfId="46459"/>
    <cellStyle name="Normal 3 2 7 2 2" xfId="46460"/>
    <cellStyle name="Normal 3 2 7 3" xfId="46461"/>
    <cellStyle name="Normal 3 2 8" xfId="46462"/>
    <cellStyle name="Normal 3 2 8 2" xfId="46463"/>
    <cellStyle name="Normal 3 2 8 2 2" xfId="46464"/>
    <cellStyle name="Normal 3 2 8 3" xfId="46465"/>
    <cellStyle name="Normal 3 2 9" xfId="46466"/>
    <cellStyle name="Normal 3 2 9 2" xfId="46467"/>
    <cellStyle name="Normal 3 3" xfId="81"/>
    <cellStyle name="Normal 3 3 10" xfId="46468"/>
    <cellStyle name="Normal 3 3 2" xfId="46469"/>
    <cellStyle name="Normal 3 3 2 2" xfId="46470"/>
    <cellStyle name="Normal 3 3 2 2 2" xfId="46471"/>
    <cellStyle name="Normal 3 3 2 2 2 2" xfId="46472"/>
    <cellStyle name="Normal 3 3 2 2 2 2 2" xfId="46473"/>
    <cellStyle name="Normal 3 3 2 2 2 2 2 2" xfId="46474"/>
    <cellStyle name="Normal 3 3 2 2 2 2 3" xfId="46475"/>
    <cellStyle name="Normal 3 3 2 2 2 3" xfId="46476"/>
    <cellStyle name="Normal 3 3 2 2 2 3 2" xfId="46477"/>
    <cellStyle name="Normal 3 3 2 2 2 3 2 2" xfId="46478"/>
    <cellStyle name="Normal 3 3 2 2 2 3 3" xfId="46479"/>
    <cellStyle name="Normal 3 3 2 2 2 4" xfId="46480"/>
    <cellStyle name="Normal 3 3 2 2 2 4 2" xfId="46481"/>
    <cellStyle name="Normal 3 3 2 2 2 5" xfId="46482"/>
    <cellStyle name="Normal 3 3 2 2 3" xfId="46483"/>
    <cellStyle name="Normal 3 3 2 2 3 2" xfId="46484"/>
    <cellStyle name="Normal 3 3 2 2 3 2 2" xfId="46485"/>
    <cellStyle name="Normal 3 3 2 2 3 3" xfId="46486"/>
    <cellStyle name="Normal 3 3 2 2 4" xfId="46487"/>
    <cellStyle name="Normal 3 3 2 2 4 2" xfId="46488"/>
    <cellStyle name="Normal 3 3 2 2 4 2 2" xfId="46489"/>
    <cellStyle name="Normal 3 3 2 2 4 3" xfId="46490"/>
    <cellStyle name="Normal 3 3 2 2 5" xfId="46491"/>
    <cellStyle name="Normal 3 3 2 2 5 2" xfId="46492"/>
    <cellStyle name="Normal 3 3 2 2 6" xfId="46493"/>
    <cellStyle name="Normal 3 3 2 3" xfId="46494"/>
    <cellStyle name="Normal 3 3 2 3 2" xfId="46495"/>
    <cellStyle name="Normal 3 3 2 3 2 2" xfId="46496"/>
    <cellStyle name="Normal 3 3 2 3 2 2 2" xfId="46497"/>
    <cellStyle name="Normal 3 3 2 3 2 3" xfId="46498"/>
    <cellStyle name="Normal 3 3 2 3 3" xfId="46499"/>
    <cellStyle name="Normal 3 3 2 3 3 2" xfId="46500"/>
    <cellStyle name="Normal 3 3 2 3 3 2 2" xfId="46501"/>
    <cellStyle name="Normal 3 3 2 3 3 3" xfId="46502"/>
    <cellStyle name="Normal 3 3 2 3 4" xfId="46503"/>
    <cellStyle name="Normal 3 3 2 3 4 2" xfId="46504"/>
    <cellStyle name="Normal 3 3 2 3 5" xfId="46505"/>
    <cellStyle name="Normal 3 3 2 4" xfId="46506"/>
    <cellStyle name="Normal 3 3 2 4 2" xfId="46507"/>
    <cellStyle name="Normal 3 3 2 4 2 2" xfId="46508"/>
    <cellStyle name="Normal 3 3 2 4 3" xfId="46509"/>
    <cellStyle name="Normal 3 3 2 5" xfId="46510"/>
    <cellStyle name="Normal 3 3 2 5 2" xfId="46511"/>
    <cellStyle name="Normal 3 3 2 5 2 2" xfId="46512"/>
    <cellStyle name="Normal 3 3 2 5 3" xfId="46513"/>
    <cellStyle name="Normal 3 3 2 6" xfId="46514"/>
    <cellStyle name="Normal 3 3 2 6 2" xfId="46515"/>
    <cellStyle name="Normal 3 3 2 6 2 2" xfId="46516"/>
    <cellStyle name="Normal 3 3 2 6 3" xfId="46517"/>
    <cellStyle name="Normal 3 3 2 7" xfId="46518"/>
    <cellStyle name="Normal 3 3 2 7 2" xfId="46519"/>
    <cellStyle name="Normal 3 3 2 8" xfId="46520"/>
    <cellStyle name="Normal 3 3 3" xfId="46521"/>
    <cellStyle name="Normal 3 3 3 2" xfId="46522"/>
    <cellStyle name="Normal 3 3 3 2 2" xfId="46523"/>
    <cellStyle name="Normal 3 3 3 2 2 2" xfId="46524"/>
    <cellStyle name="Normal 3 3 3 2 2 2 2" xfId="46525"/>
    <cellStyle name="Normal 3 3 3 2 2 3" xfId="46526"/>
    <cellStyle name="Normal 3 3 3 2 3" xfId="46527"/>
    <cellStyle name="Normal 3 3 3 2 3 2" xfId="46528"/>
    <cellStyle name="Normal 3 3 3 2 3 2 2" xfId="46529"/>
    <cellStyle name="Normal 3 3 3 2 3 3" xfId="46530"/>
    <cellStyle name="Normal 3 3 3 2 4" xfId="46531"/>
    <cellStyle name="Normal 3 3 3 2 4 2" xfId="46532"/>
    <cellStyle name="Normal 3 3 3 2 5" xfId="46533"/>
    <cellStyle name="Normal 3 3 3 3" xfId="46534"/>
    <cellStyle name="Normal 3 3 3 3 2" xfId="46535"/>
    <cellStyle name="Normal 3 3 3 3 2 2" xfId="46536"/>
    <cellStyle name="Normal 3 3 3 3 3" xfId="46537"/>
    <cellStyle name="Normal 3 3 3 4" xfId="46538"/>
    <cellStyle name="Normal 3 3 3 4 2" xfId="46539"/>
    <cellStyle name="Normal 3 3 3 4 2 2" xfId="46540"/>
    <cellStyle name="Normal 3 3 3 4 3" xfId="46541"/>
    <cellStyle name="Normal 3 3 3 5" xfId="46542"/>
    <cellStyle name="Normal 3 3 3 5 2" xfId="46543"/>
    <cellStyle name="Normal 3 3 3 6" xfId="46544"/>
    <cellStyle name="Normal 3 3 4" xfId="46545"/>
    <cellStyle name="Normal 3 3 4 2" xfId="46546"/>
    <cellStyle name="Normal 3 3 4 2 2" xfId="46547"/>
    <cellStyle name="Normal 3 3 4 2 2 2" xfId="46548"/>
    <cellStyle name="Normal 3 3 4 2 3" xfId="46549"/>
    <cellStyle name="Normal 3 3 4 3" xfId="46550"/>
    <cellStyle name="Normal 3 3 4 3 2" xfId="46551"/>
    <cellStyle name="Normal 3 3 4 3 2 2" xfId="46552"/>
    <cellStyle name="Normal 3 3 4 3 3" xfId="46553"/>
    <cellStyle name="Normal 3 3 4 4" xfId="46554"/>
    <cellStyle name="Normal 3 3 4 4 2" xfId="46555"/>
    <cellStyle name="Normal 3 3 4 5" xfId="46556"/>
    <cellStyle name="Normal 3 3 5" xfId="46557"/>
    <cellStyle name="Normal 3 3 5 2" xfId="46558"/>
    <cellStyle name="Normal 3 3 5 2 2" xfId="46559"/>
    <cellStyle name="Normal 3 3 5 3" xfId="46560"/>
    <cellStyle name="Normal 3 3 6" xfId="46561"/>
    <cellStyle name="Normal 3 3 6 2" xfId="46562"/>
    <cellStyle name="Normal 3 3 6 2 2" xfId="46563"/>
    <cellStyle name="Normal 3 3 6 3" xfId="46564"/>
    <cellStyle name="Normal 3 3 7" xfId="46565"/>
    <cellStyle name="Normal 3 3 7 2" xfId="46566"/>
    <cellStyle name="Normal 3 3 7 2 2" xfId="46567"/>
    <cellStyle name="Normal 3 3 7 3" xfId="46568"/>
    <cellStyle name="Normal 3 3 8" xfId="46569"/>
    <cellStyle name="Normal 3 3 8 2" xfId="46570"/>
    <cellStyle name="Normal 3 3 9" xfId="46571"/>
    <cellStyle name="Normal 3 4" xfId="46572"/>
    <cellStyle name="Normal 3 4 2" xfId="46573"/>
    <cellStyle name="Normal 3 4 2 2" xfId="46574"/>
    <cellStyle name="Normal 3 4 2 2 2" xfId="46575"/>
    <cellStyle name="Normal 3 4 2 2 2 2" xfId="46576"/>
    <cellStyle name="Normal 3 4 2 2 2 2 2" xfId="46577"/>
    <cellStyle name="Normal 3 4 2 2 2 3" xfId="46578"/>
    <cellStyle name="Normal 3 4 2 2 3" xfId="46579"/>
    <cellStyle name="Normal 3 4 2 2 3 2" xfId="46580"/>
    <cellStyle name="Normal 3 4 2 2 3 2 2" xfId="46581"/>
    <cellStyle name="Normal 3 4 2 2 3 3" xfId="46582"/>
    <cellStyle name="Normal 3 4 2 2 4" xfId="46583"/>
    <cellStyle name="Normal 3 4 2 2 4 2" xfId="46584"/>
    <cellStyle name="Normal 3 4 2 2 5" xfId="46585"/>
    <cellStyle name="Normal 3 4 2 3" xfId="46586"/>
    <cellStyle name="Normal 3 4 2 3 2" xfId="46587"/>
    <cellStyle name="Normal 3 4 2 3 2 2" xfId="46588"/>
    <cellStyle name="Normal 3 4 2 3 3" xfId="46589"/>
    <cellStyle name="Normal 3 4 2 4" xfId="46590"/>
    <cellStyle name="Normal 3 4 2 4 2" xfId="46591"/>
    <cellStyle name="Normal 3 4 2 4 2 2" xfId="46592"/>
    <cellStyle name="Normal 3 4 2 4 3" xfId="46593"/>
    <cellStyle name="Normal 3 4 2 5" xfId="46594"/>
    <cellStyle name="Normal 3 4 2 5 2" xfId="46595"/>
    <cellStyle name="Normal 3 4 2 6" xfId="46596"/>
    <cellStyle name="Normal 3 4 3" xfId="46597"/>
    <cellStyle name="Normal 3 4 3 2" xfId="46598"/>
    <cellStyle name="Normal 3 4 3 2 2" xfId="46599"/>
    <cellStyle name="Normal 3 4 3 2 2 2" xfId="46600"/>
    <cellStyle name="Normal 3 4 3 2 3" xfId="46601"/>
    <cellStyle name="Normal 3 4 3 3" xfId="46602"/>
    <cellStyle name="Normal 3 4 3 3 2" xfId="46603"/>
    <cellStyle name="Normal 3 4 3 3 2 2" xfId="46604"/>
    <cellStyle name="Normal 3 4 3 3 3" xfId="46605"/>
    <cellStyle name="Normal 3 4 3 4" xfId="46606"/>
    <cellStyle name="Normal 3 4 3 4 2" xfId="46607"/>
    <cellStyle name="Normal 3 4 3 5" xfId="46608"/>
    <cellStyle name="Normal 3 4 4" xfId="46609"/>
    <cellStyle name="Normal 3 4 4 2" xfId="46610"/>
    <cellStyle name="Normal 3 4 4 2 2" xfId="46611"/>
    <cellStyle name="Normal 3 4 4 3" xfId="46612"/>
    <cellStyle name="Normal 3 4 5" xfId="46613"/>
    <cellStyle name="Normal 3 4 5 2" xfId="46614"/>
    <cellStyle name="Normal 3 4 5 2 2" xfId="46615"/>
    <cellStyle name="Normal 3 4 5 3" xfId="46616"/>
    <cellStyle name="Normal 3 4 6" xfId="46617"/>
    <cellStyle name="Normal 3 4 6 2" xfId="46618"/>
    <cellStyle name="Normal 3 4 6 2 2" xfId="46619"/>
    <cellStyle name="Normal 3 4 6 3" xfId="46620"/>
    <cellStyle name="Normal 3 4 7" xfId="46621"/>
    <cellStyle name="Normal 3 4 7 2" xfId="46622"/>
    <cellStyle name="Normal 3 4 8" xfId="46623"/>
    <cellStyle name="Normal 3 5" xfId="46624"/>
    <cellStyle name="Normal 3 5 2" xfId="46625"/>
    <cellStyle name="Normal 3 5 2 2" xfId="46626"/>
    <cellStyle name="Normal 3 5 2 2 2" xfId="46627"/>
    <cellStyle name="Normal 3 5 2 2 2 2" xfId="46628"/>
    <cellStyle name="Normal 3 5 2 2 3" xfId="46629"/>
    <cellStyle name="Normal 3 5 2 3" xfId="46630"/>
    <cellStyle name="Normal 3 5 2 3 2" xfId="46631"/>
    <cellStyle name="Normal 3 5 2 3 2 2" xfId="46632"/>
    <cellStyle name="Normal 3 5 2 3 3" xfId="46633"/>
    <cellStyle name="Normal 3 5 2 4" xfId="46634"/>
    <cellStyle name="Normal 3 5 2 4 2" xfId="46635"/>
    <cellStyle name="Normal 3 5 2 5" xfId="46636"/>
    <cellStyle name="Normal 3 5 3" xfId="46637"/>
    <cellStyle name="Normal 3 5 3 2" xfId="46638"/>
    <cellStyle name="Normal 3 5 3 2 2" xfId="46639"/>
    <cellStyle name="Normal 3 5 3 3" xfId="46640"/>
    <cellStyle name="Normal 3 5 4" xfId="46641"/>
    <cellStyle name="Normal 3 5 4 2" xfId="46642"/>
    <cellStyle name="Normal 3 5 4 2 2" xfId="46643"/>
    <cellStyle name="Normal 3 5 4 3" xfId="46644"/>
    <cellStyle name="Normal 3 5 5" xfId="46645"/>
    <cellStyle name="Normal 3 5 5 2" xfId="46646"/>
    <cellStyle name="Normal 3 5 6" xfId="46647"/>
    <cellStyle name="Normal 3 6" xfId="46648"/>
    <cellStyle name="Normal 3 6 2" xfId="46649"/>
    <cellStyle name="Normal 3 6 2 2" xfId="46650"/>
    <cellStyle name="Normal 3 6 2 2 2" xfId="46651"/>
    <cellStyle name="Normal 3 6 2 3" xfId="46652"/>
    <cellStyle name="Normal 3 6 3" xfId="46653"/>
    <cellStyle name="Normal 3 6 3 2" xfId="46654"/>
    <cellStyle name="Normal 3 6 3 2 2" xfId="46655"/>
    <cellStyle name="Normal 3 6 3 3" xfId="46656"/>
    <cellStyle name="Normal 3 6 4" xfId="46657"/>
    <cellStyle name="Normal 3 6 4 2" xfId="46658"/>
    <cellStyle name="Normal 3 6 5" xfId="46659"/>
    <cellStyle name="Normal 3 7" xfId="46660"/>
    <cellStyle name="Normal 3 7 2" xfId="46661"/>
    <cellStyle name="Normal 3 7 2 2" xfId="46662"/>
    <cellStyle name="Normal 3 7 3" xfId="46663"/>
    <cellStyle name="Normal 3 8" xfId="46664"/>
    <cellStyle name="Normal 3 8 2" xfId="46665"/>
    <cellStyle name="Normal 3 8 2 2" xfId="46666"/>
    <cellStyle name="Normal 3 8 3" xfId="46667"/>
    <cellStyle name="Normal 3 9" xfId="46668"/>
    <cellStyle name="Normal 3 9 2" xfId="46669"/>
    <cellStyle name="Normal 3 9 2 2" xfId="46670"/>
    <cellStyle name="Normal 3 9 3" xfId="46671"/>
    <cellStyle name="Normal 30" xfId="46672"/>
    <cellStyle name="Normal 30 2" xfId="46673"/>
    <cellStyle name="Normal 30 2 2" xfId="46674"/>
    <cellStyle name="Normal 30 2 3" xfId="52342"/>
    <cellStyle name="Normal 30 2 3 2" xfId="52625"/>
    <cellStyle name="Normal 30 3" xfId="46675"/>
    <cellStyle name="Normal 30 4" xfId="52341"/>
    <cellStyle name="Normal 31" xfId="46676"/>
    <cellStyle name="Normal 31 2" xfId="46677"/>
    <cellStyle name="Normal 31 2 2" xfId="46678"/>
    <cellStyle name="Normal 31 2 2 2" xfId="46679"/>
    <cellStyle name="Normal 31 2 2 2 2" xfId="46680"/>
    <cellStyle name="Normal 31 2 2 2 2 2" xfId="46681"/>
    <cellStyle name="Normal 31 2 2 2 3" xfId="46682"/>
    <cellStyle name="Normal 31 2 2 3" xfId="46683"/>
    <cellStyle name="Normal 31 2 2 3 2" xfId="46684"/>
    <cellStyle name="Normal 31 2 2 3 2 2" xfId="46685"/>
    <cellStyle name="Normal 31 2 2 3 3" xfId="46686"/>
    <cellStyle name="Normal 31 2 2 4" xfId="46687"/>
    <cellStyle name="Normal 31 2 2 4 2" xfId="46688"/>
    <cellStyle name="Normal 31 2 2 5" xfId="46689"/>
    <cellStyle name="Normal 31 2 3" xfId="46690"/>
    <cellStyle name="Normal 31 2 3 2" xfId="46691"/>
    <cellStyle name="Normal 31 2 3 2 2" xfId="46692"/>
    <cellStyle name="Normal 31 2 3 3" xfId="46693"/>
    <cellStyle name="Normal 31 2 4" xfId="46694"/>
    <cellStyle name="Normal 31 2 4 2" xfId="46695"/>
    <cellStyle name="Normal 31 2 4 2 2" xfId="46696"/>
    <cellStyle name="Normal 31 2 4 3" xfId="46697"/>
    <cellStyle name="Normal 31 2 5" xfId="46698"/>
    <cellStyle name="Normal 31 2 5 2" xfId="46699"/>
    <cellStyle name="Normal 31 2 6" xfId="46700"/>
    <cellStyle name="Normal 31 3" xfId="46701"/>
    <cellStyle name="Normal 31 3 2" xfId="46702"/>
    <cellStyle name="Normal 31 3 2 2" xfId="46703"/>
    <cellStyle name="Normal 31 3 2 2 2" xfId="46704"/>
    <cellStyle name="Normal 31 3 2 3" xfId="46705"/>
    <cellStyle name="Normal 31 3 3" xfId="46706"/>
    <cellStyle name="Normal 31 3 3 2" xfId="46707"/>
    <cellStyle name="Normal 31 3 3 2 2" xfId="46708"/>
    <cellStyle name="Normal 31 3 3 3" xfId="46709"/>
    <cellStyle name="Normal 31 3 4" xfId="46710"/>
    <cellStyle name="Normal 31 3 4 2" xfId="46711"/>
    <cellStyle name="Normal 31 3 5" xfId="46712"/>
    <cellStyle name="Normal 31 4" xfId="46713"/>
    <cellStyle name="Normal 31 4 2" xfId="46714"/>
    <cellStyle name="Normal 31 4 2 2" xfId="46715"/>
    <cellStyle name="Normal 31 4 3" xfId="46716"/>
    <cellStyle name="Normal 31 5" xfId="46717"/>
    <cellStyle name="Normal 31 5 2" xfId="46718"/>
    <cellStyle name="Normal 31 5 2 2" xfId="46719"/>
    <cellStyle name="Normal 31 5 3" xfId="46720"/>
    <cellStyle name="Normal 31 6" xfId="46721"/>
    <cellStyle name="Normal 31 6 2" xfId="46722"/>
    <cellStyle name="Normal 31 7" xfId="46723"/>
    <cellStyle name="Normal 31 7 2" xfId="46724"/>
    <cellStyle name="Normal 31 8" xfId="46725"/>
    <cellStyle name="Normal 32" xfId="46726"/>
    <cellStyle name="Normal 32 2" xfId="46727"/>
    <cellStyle name="Normal 32 2 2" xfId="46728"/>
    <cellStyle name="Normal 32 2 2 2" xfId="46729"/>
    <cellStyle name="Normal 32 2 2 2 2" xfId="46730"/>
    <cellStyle name="Normal 32 2 2 2 2 2" xfId="46731"/>
    <cellStyle name="Normal 32 2 2 2 3" xfId="46732"/>
    <cellStyle name="Normal 32 2 2 3" xfId="46733"/>
    <cellStyle name="Normal 32 2 2 3 2" xfId="46734"/>
    <cellStyle name="Normal 32 2 2 3 2 2" xfId="46735"/>
    <cellStyle name="Normal 32 2 2 3 3" xfId="46736"/>
    <cellStyle name="Normal 32 2 2 4" xfId="46737"/>
    <cellStyle name="Normal 32 2 2 4 2" xfId="46738"/>
    <cellStyle name="Normal 32 2 2 5" xfId="46739"/>
    <cellStyle name="Normal 32 2 3" xfId="46740"/>
    <cellStyle name="Normal 32 2 3 2" xfId="46741"/>
    <cellStyle name="Normal 32 2 3 2 2" xfId="46742"/>
    <cellStyle name="Normal 32 2 3 3" xfId="46743"/>
    <cellStyle name="Normal 32 2 4" xfId="46744"/>
    <cellStyle name="Normal 32 2 4 2" xfId="46745"/>
    <cellStyle name="Normal 32 2 4 2 2" xfId="46746"/>
    <cellStyle name="Normal 32 2 4 3" xfId="46747"/>
    <cellStyle name="Normal 32 2 5" xfId="46748"/>
    <cellStyle name="Normal 32 2 5 2" xfId="46749"/>
    <cellStyle name="Normal 32 2 6" xfId="46750"/>
    <cellStyle name="Normal 32 3" xfId="46751"/>
    <cellStyle name="Normal 32 3 2" xfId="46752"/>
    <cellStyle name="Normal 32 3 2 2" xfId="46753"/>
    <cellStyle name="Normal 32 3 2 2 2" xfId="46754"/>
    <cellStyle name="Normal 32 3 2 3" xfId="46755"/>
    <cellStyle name="Normal 32 3 3" xfId="46756"/>
    <cellStyle name="Normal 32 3 3 2" xfId="46757"/>
    <cellStyle name="Normal 32 3 3 2 2" xfId="46758"/>
    <cellStyle name="Normal 32 3 3 3" xfId="46759"/>
    <cellStyle name="Normal 32 3 4" xfId="46760"/>
    <cellStyle name="Normal 32 3 4 2" xfId="46761"/>
    <cellStyle name="Normal 32 3 5" xfId="46762"/>
    <cellStyle name="Normal 32 4" xfId="46763"/>
    <cellStyle name="Normal 32 4 2" xfId="46764"/>
    <cellStyle name="Normal 32 4 2 2" xfId="46765"/>
    <cellStyle name="Normal 32 4 3" xfId="46766"/>
    <cellStyle name="Normal 32 5" xfId="46767"/>
    <cellStyle name="Normal 32 5 2" xfId="46768"/>
    <cellStyle name="Normal 32 5 2 2" xfId="46769"/>
    <cellStyle name="Normal 32 5 3" xfId="46770"/>
    <cellStyle name="Normal 32 6" xfId="46771"/>
    <cellStyle name="Normal 32 6 2" xfId="46772"/>
    <cellStyle name="Normal 32 6 2 2" xfId="46773"/>
    <cellStyle name="Normal 32 6 3" xfId="46774"/>
    <cellStyle name="Normal 32 7" xfId="46775"/>
    <cellStyle name="Normal 32 7 2" xfId="46776"/>
    <cellStyle name="Normal 32 8" xfId="46777"/>
    <cellStyle name="Normal 33" xfId="46778"/>
    <cellStyle name="Normal 33 2" xfId="46779"/>
    <cellStyle name="Normal 33 2 2" xfId="46780"/>
    <cellStyle name="Normal 33 2 2 2" xfId="46781"/>
    <cellStyle name="Normal 33 2 2 2 2" xfId="46782"/>
    <cellStyle name="Normal 33 2 2 2 2 2" xfId="46783"/>
    <cellStyle name="Normal 33 2 2 2 3" xfId="46784"/>
    <cellStyle name="Normal 33 2 2 3" xfId="46785"/>
    <cellStyle name="Normal 33 2 2 3 2" xfId="46786"/>
    <cellStyle name="Normal 33 2 2 3 2 2" xfId="46787"/>
    <cellStyle name="Normal 33 2 2 3 3" xfId="46788"/>
    <cellStyle name="Normal 33 2 2 4" xfId="46789"/>
    <cellStyle name="Normal 33 2 2 4 2" xfId="46790"/>
    <cellStyle name="Normal 33 2 2 5" xfId="46791"/>
    <cellStyle name="Normal 33 2 3" xfId="46792"/>
    <cellStyle name="Normal 33 2 3 2" xfId="46793"/>
    <cellStyle name="Normal 33 2 3 2 2" xfId="46794"/>
    <cellStyle name="Normal 33 2 3 3" xfId="46795"/>
    <cellStyle name="Normal 33 2 4" xfId="46796"/>
    <cellStyle name="Normal 33 2 4 2" xfId="46797"/>
    <cellStyle name="Normal 33 2 4 2 2" xfId="46798"/>
    <cellStyle name="Normal 33 2 4 3" xfId="46799"/>
    <cellStyle name="Normal 33 2 5" xfId="46800"/>
    <cellStyle name="Normal 33 2 5 2" xfId="46801"/>
    <cellStyle name="Normal 33 2 6" xfId="46802"/>
    <cellStyle name="Normal 33 3" xfId="46803"/>
    <cellStyle name="Normal 33 3 2" xfId="46804"/>
    <cellStyle name="Normal 33 3 2 2" xfId="46805"/>
    <cellStyle name="Normal 33 3 2 2 2" xfId="46806"/>
    <cellStyle name="Normal 33 3 2 3" xfId="46807"/>
    <cellStyle name="Normal 33 3 3" xfId="46808"/>
    <cellStyle name="Normal 33 3 3 2" xfId="46809"/>
    <cellStyle name="Normal 33 3 3 2 2" xfId="46810"/>
    <cellStyle name="Normal 33 3 3 3" xfId="46811"/>
    <cellStyle name="Normal 33 3 4" xfId="46812"/>
    <cellStyle name="Normal 33 3 4 2" xfId="46813"/>
    <cellStyle name="Normal 33 3 5" xfId="46814"/>
    <cellStyle name="Normal 33 4" xfId="46815"/>
    <cellStyle name="Normal 33 4 2" xfId="46816"/>
    <cellStyle name="Normal 33 4 2 2" xfId="46817"/>
    <cellStyle name="Normal 33 4 3" xfId="46818"/>
    <cellStyle name="Normal 33 5" xfId="46819"/>
    <cellStyle name="Normal 33 5 2" xfId="46820"/>
    <cellStyle name="Normal 33 5 2 2" xfId="46821"/>
    <cellStyle name="Normal 33 5 3" xfId="46822"/>
    <cellStyle name="Normal 33 6" xfId="46823"/>
    <cellStyle name="Normal 33 6 2" xfId="46824"/>
    <cellStyle name="Normal 33 7" xfId="46825"/>
    <cellStyle name="Normal 33 8" xfId="46826"/>
    <cellStyle name="Normal 33 9" xfId="46827"/>
    <cellStyle name="Normal 34" xfId="46828"/>
    <cellStyle name="Normal 34 2" xfId="46829"/>
    <cellStyle name="Normal 34 2 2" xfId="46830"/>
    <cellStyle name="Normal 34 2 2 2" xfId="46831"/>
    <cellStyle name="Normal 34 2 2 2 2" xfId="46832"/>
    <cellStyle name="Normal 34 2 2 2 2 2" xfId="46833"/>
    <cellStyle name="Normal 34 2 2 2 3" xfId="46834"/>
    <cellStyle name="Normal 34 2 2 3" xfId="46835"/>
    <cellStyle name="Normal 34 2 2 3 2" xfId="46836"/>
    <cellStyle name="Normal 34 2 2 3 2 2" xfId="46837"/>
    <cellStyle name="Normal 34 2 2 3 3" xfId="46838"/>
    <cellStyle name="Normal 34 2 2 4" xfId="46839"/>
    <cellStyle name="Normal 34 2 2 4 2" xfId="46840"/>
    <cellStyle name="Normal 34 2 2 5" xfId="46841"/>
    <cellStyle name="Normal 34 2 3" xfId="46842"/>
    <cellStyle name="Normal 34 2 3 2" xfId="46843"/>
    <cellStyle name="Normal 34 2 3 2 2" xfId="46844"/>
    <cellStyle name="Normal 34 2 3 3" xfId="46845"/>
    <cellStyle name="Normal 34 2 4" xfId="46846"/>
    <cellStyle name="Normal 34 2 4 2" xfId="46847"/>
    <cellStyle name="Normal 34 2 4 2 2" xfId="46848"/>
    <cellStyle name="Normal 34 2 4 3" xfId="46849"/>
    <cellStyle name="Normal 34 2 5" xfId="46850"/>
    <cellStyle name="Normal 34 2 5 2" xfId="46851"/>
    <cellStyle name="Normal 34 2 6" xfId="46852"/>
    <cellStyle name="Normal 34 3" xfId="46853"/>
    <cellStyle name="Normal 34 3 2" xfId="46854"/>
    <cellStyle name="Normal 34 3 2 2" xfId="46855"/>
    <cellStyle name="Normal 34 3 2 2 2" xfId="46856"/>
    <cellStyle name="Normal 34 3 2 3" xfId="46857"/>
    <cellStyle name="Normal 34 3 3" xfId="46858"/>
    <cellStyle name="Normal 34 3 3 2" xfId="46859"/>
    <cellStyle name="Normal 34 3 3 2 2" xfId="46860"/>
    <cellStyle name="Normal 34 3 3 3" xfId="46861"/>
    <cellStyle name="Normal 34 3 4" xfId="46862"/>
    <cellStyle name="Normal 34 3 4 2" xfId="46863"/>
    <cellStyle name="Normal 34 3 5" xfId="46864"/>
    <cellStyle name="Normal 34 4" xfId="46865"/>
    <cellStyle name="Normal 34 4 2" xfId="46866"/>
    <cellStyle name="Normal 34 4 2 2" xfId="46867"/>
    <cellStyle name="Normal 34 4 3" xfId="46868"/>
    <cellStyle name="Normal 34 5" xfId="46869"/>
    <cellStyle name="Normal 34 5 2" xfId="46870"/>
    <cellStyle name="Normal 34 5 2 2" xfId="46871"/>
    <cellStyle name="Normal 34 5 3" xfId="46872"/>
    <cellStyle name="Normal 34 6" xfId="46873"/>
    <cellStyle name="Normal 34 6 2" xfId="46874"/>
    <cellStyle name="Normal 34 7" xfId="46875"/>
    <cellStyle name="Normal 34 8" xfId="46876"/>
    <cellStyle name="Normal 34 9" xfId="46877"/>
    <cellStyle name="Normal 35" xfId="46878"/>
    <cellStyle name="Normal 35 2" xfId="46879"/>
    <cellStyle name="Normal 35 2 2" xfId="46880"/>
    <cellStyle name="Normal 35 3" xfId="46881"/>
    <cellStyle name="Normal 36" xfId="46882"/>
    <cellStyle name="Normal 36 2" xfId="46883"/>
    <cellStyle name="Normal 36 2 2" xfId="46884"/>
    <cellStyle name="Normal 36 2 2 2" xfId="46885"/>
    <cellStyle name="Normal 36 2 2 2 2" xfId="46886"/>
    <cellStyle name="Normal 36 2 2 2 2 2" xfId="46887"/>
    <cellStyle name="Normal 36 2 2 2 3" xfId="46888"/>
    <cellStyle name="Normal 36 2 2 3" xfId="46889"/>
    <cellStyle name="Normal 36 2 2 3 2" xfId="46890"/>
    <cellStyle name="Normal 36 2 2 3 2 2" xfId="46891"/>
    <cellStyle name="Normal 36 2 2 3 3" xfId="46892"/>
    <cellStyle name="Normal 36 2 2 4" xfId="46893"/>
    <cellStyle name="Normal 36 2 2 4 2" xfId="46894"/>
    <cellStyle name="Normal 36 2 2 5" xfId="46895"/>
    <cellStyle name="Normal 36 2 3" xfId="46896"/>
    <cellStyle name="Normal 36 2 3 2" xfId="46897"/>
    <cellStyle name="Normal 36 2 3 2 2" xfId="46898"/>
    <cellStyle name="Normal 36 2 3 3" xfId="46899"/>
    <cellStyle name="Normal 36 2 4" xfId="46900"/>
    <cellStyle name="Normal 36 2 4 2" xfId="46901"/>
    <cellStyle name="Normal 36 2 4 2 2" xfId="46902"/>
    <cellStyle name="Normal 36 2 4 3" xfId="46903"/>
    <cellStyle name="Normal 36 2 5" xfId="46904"/>
    <cellStyle name="Normal 36 2 5 2" xfId="46905"/>
    <cellStyle name="Normal 36 2 6" xfId="46906"/>
    <cellStyle name="Normal 36 3" xfId="46907"/>
    <cellStyle name="Normal 36 3 2" xfId="46908"/>
    <cellStyle name="Normal 36 3 2 2" xfId="46909"/>
    <cellStyle name="Normal 36 3 2 2 2" xfId="46910"/>
    <cellStyle name="Normal 36 3 2 3" xfId="46911"/>
    <cellStyle name="Normal 36 3 3" xfId="46912"/>
    <cellStyle name="Normal 36 3 3 2" xfId="46913"/>
    <cellStyle name="Normal 36 3 3 2 2" xfId="46914"/>
    <cellStyle name="Normal 36 3 3 3" xfId="46915"/>
    <cellStyle name="Normal 36 3 4" xfId="46916"/>
    <cellStyle name="Normal 36 3 4 2" xfId="46917"/>
    <cellStyle name="Normal 36 3 5" xfId="46918"/>
    <cellStyle name="Normal 36 4" xfId="46919"/>
    <cellStyle name="Normal 36 4 2" xfId="46920"/>
    <cellStyle name="Normal 36 4 2 2" xfId="46921"/>
    <cellStyle name="Normal 36 4 3" xfId="46922"/>
    <cellStyle name="Normal 36 5" xfId="46923"/>
    <cellStyle name="Normal 36 5 2" xfId="46924"/>
    <cellStyle name="Normal 36 5 2 2" xfId="46925"/>
    <cellStyle name="Normal 36 5 3" xfId="46926"/>
    <cellStyle name="Normal 36 6" xfId="46927"/>
    <cellStyle name="Normal 36 6 2" xfId="46928"/>
    <cellStyle name="Normal 36 7" xfId="46929"/>
    <cellStyle name="Normal 37" xfId="46930"/>
    <cellStyle name="Normal 37 2" xfId="46931"/>
    <cellStyle name="Normal 37 2 2" xfId="46932"/>
    <cellStyle name="Normal 37 3" xfId="46933"/>
    <cellStyle name="Normal 37 4" xfId="52626"/>
    <cellStyle name="Normal 37 4 2" xfId="52627"/>
    <cellStyle name="Normal 38" xfId="46934"/>
    <cellStyle name="Normal 38 2" xfId="46935"/>
    <cellStyle name="Normal 38 2 2" xfId="46936"/>
    <cellStyle name="Normal 38 3" xfId="46937"/>
    <cellStyle name="Normal 39" xfId="46938"/>
    <cellStyle name="Normal 39 2" xfId="46939"/>
    <cellStyle name="Normal 39 2 2" xfId="46940"/>
    <cellStyle name="Normal 39 2 2 2" xfId="46941"/>
    <cellStyle name="Normal 39 2 2 2 2" xfId="46942"/>
    <cellStyle name="Normal 39 2 2 2 2 2" xfId="46943"/>
    <cellStyle name="Normal 39 2 2 2 3" xfId="46944"/>
    <cellStyle name="Normal 39 2 2 3" xfId="46945"/>
    <cellStyle name="Normal 39 2 2 3 2" xfId="46946"/>
    <cellStyle name="Normal 39 2 2 3 2 2" xfId="46947"/>
    <cellStyle name="Normal 39 2 2 3 3" xfId="46948"/>
    <cellStyle name="Normal 39 2 2 4" xfId="46949"/>
    <cellStyle name="Normal 39 2 2 4 2" xfId="46950"/>
    <cellStyle name="Normal 39 2 2 5" xfId="46951"/>
    <cellStyle name="Normal 39 2 3" xfId="46952"/>
    <cellStyle name="Normal 39 2 3 2" xfId="46953"/>
    <cellStyle name="Normal 39 2 3 2 2" xfId="46954"/>
    <cellStyle name="Normal 39 2 3 3" xfId="46955"/>
    <cellStyle name="Normal 39 2 4" xfId="46956"/>
    <cellStyle name="Normal 39 2 4 2" xfId="46957"/>
    <cellStyle name="Normal 39 2 4 2 2" xfId="46958"/>
    <cellStyle name="Normal 39 2 4 3" xfId="46959"/>
    <cellStyle name="Normal 39 2 5" xfId="46960"/>
    <cellStyle name="Normal 39 2 5 2" xfId="46961"/>
    <cellStyle name="Normal 39 2 6" xfId="46962"/>
    <cellStyle name="Normal 39 3" xfId="46963"/>
    <cellStyle name="Normal 39 3 2" xfId="46964"/>
    <cellStyle name="Normal 39 3 2 2" xfId="46965"/>
    <cellStyle name="Normal 39 3 2 2 2" xfId="46966"/>
    <cellStyle name="Normal 39 3 2 3" xfId="46967"/>
    <cellStyle name="Normal 39 3 3" xfId="46968"/>
    <cellStyle name="Normal 39 3 3 2" xfId="46969"/>
    <cellStyle name="Normal 39 3 3 2 2" xfId="46970"/>
    <cellStyle name="Normal 39 3 3 3" xfId="46971"/>
    <cellStyle name="Normal 39 3 4" xfId="46972"/>
    <cellStyle name="Normal 39 3 4 2" xfId="46973"/>
    <cellStyle name="Normal 39 3 5" xfId="46974"/>
    <cellStyle name="Normal 39 4" xfId="46975"/>
    <cellStyle name="Normal 39 4 2" xfId="46976"/>
    <cellStyle name="Normal 39 4 2 2" xfId="46977"/>
    <cellStyle name="Normal 39 4 3" xfId="46978"/>
    <cellStyle name="Normal 39 5" xfId="46979"/>
    <cellStyle name="Normal 39 5 2" xfId="46980"/>
    <cellStyle name="Normal 39 5 2 2" xfId="46981"/>
    <cellStyle name="Normal 39 5 3" xfId="46982"/>
    <cellStyle name="Normal 39 6" xfId="46983"/>
    <cellStyle name="Normal 39 6 2" xfId="46984"/>
    <cellStyle name="Normal 39 7" xfId="46985"/>
    <cellStyle name="Normal 4" xfId="47"/>
    <cellStyle name="Normal 4 10" xfId="46987"/>
    <cellStyle name="Normal 4 10 2" xfId="46988"/>
    <cellStyle name="Normal 4 11" xfId="46989"/>
    <cellStyle name="Normal 4 11 2" xfId="46990"/>
    <cellStyle name="Normal 4 12" xfId="46991"/>
    <cellStyle name="Normal 4 13" xfId="46992"/>
    <cellStyle name="Normal 4 14" xfId="46993"/>
    <cellStyle name="Normal 4 15" xfId="46986"/>
    <cellStyle name="Normal 4 2" xfId="63"/>
    <cellStyle name="Normal 4 2 10" xfId="46995"/>
    <cellStyle name="Normal 4 2 10 2" xfId="46996"/>
    <cellStyle name="Normal 4 2 11" xfId="46997"/>
    <cellStyle name="Normal 4 2 12" xfId="46994"/>
    <cellStyle name="Normal 4 2 2" xfId="110"/>
    <cellStyle name="Normal 4 2 2 10" xfId="46998"/>
    <cellStyle name="Normal 4 2 2 2" xfId="198"/>
    <cellStyle name="Normal 4 2 2 2 2" xfId="374"/>
    <cellStyle name="Normal 4 2 2 2 2 2" xfId="47001"/>
    <cellStyle name="Normal 4 2 2 2 2 2 2" xfId="47002"/>
    <cellStyle name="Normal 4 2 2 2 2 2 2 2" xfId="47003"/>
    <cellStyle name="Normal 4 2 2 2 2 2 2 2 2" xfId="47004"/>
    <cellStyle name="Normal 4 2 2 2 2 2 2 3" xfId="47005"/>
    <cellStyle name="Normal 4 2 2 2 2 2 3" xfId="47006"/>
    <cellStyle name="Normal 4 2 2 2 2 2 3 2" xfId="47007"/>
    <cellStyle name="Normal 4 2 2 2 2 2 3 2 2" xfId="47008"/>
    <cellStyle name="Normal 4 2 2 2 2 2 3 3" xfId="47009"/>
    <cellStyle name="Normal 4 2 2 2 2 2 4" xfId="47010"/>
    <cellStyle name="Normal 4 2 2 2 2 2 4 2" xfId="47011"/>
    <cellStyle name="Normal 4 2 2 2 2 2 5" xfId="47012"/>
    <cellStyle name="Normal 4 2 2 2 2 3" xfId="47013"/>
    <cellStyle name="Normal 4 2 2 2 2 3 2" xfId="47014"/>
    <cellStyle name="Normal 4 2 2 2 2 3 2 2" xfId="47015"/>
    <cellStyle name="Normal 4 2 2 2 2 3 3" xfId="47016"/>
    <cellStyle name="Normal 4 2 2 2 2 4" xfId="47017"/>
    <cellStyle name="Normal 4 2 2 2 2 4 2" xfId="47018"/>
    <cellStyle name="Normal 4 2 2 2 2 4 2 2" xfId="47019"/>
    <cellStyle name="Normal 4 2 2 2 2 4 3" xfId="47020"/>
    <cellStyle name="Normal 4 2 2 2 2 5" xfId="47021"/>
    <cellStyle name="Normal 4 2 2 2 2 5 2" xfId="47022"/>
    <cellStyle name="Normal 4 2 2 2 2 6" xfId="47023"/>
    <cellStyle name="Normal 4 2 2 2 2 7" xfId="47000"/>
    <cellStyle name="Normal 4 2 2 2 3" xfId="47024"/>
    <cellStyle name="Normal 4 2 2 2 3 2" xfId="47025"/>
    <cellStyle name="Normal 4 2 2 2 3 2 2" xfId="47026"/>
    <cellStyle name="Normal 4 2 2 2 3 2 2 2" xfId="47027"/>
    <cellStyle name="Normal 4 2 2 2 3 2 3" xfId="47028"/>
    <cellStyle name="Normal 4 2 2 2 3 3" xfId="47029"/>
    <cellStyle name="Normal 4 2 2 2 3 3 2" xfId="47030"/>
    <cellStyle name="Normal 4 2 2 2 3 3 2 2" xfId="47031"/>
    <cellStyle name="Normal 4 2 2 2 3 3 3" xfId="47032"/>
    <cellStyle name="Normal 4 2 2 2 3 4" xfId="47033"/>
    <cellStyle name="Normal 4 2 2 2 3 4 2" xfId="47034"/>
    <cellStyle name="Normal 4 2 2 2 3 5" xfId="47035"/>
    <cellStyle name="Normal 4 2 2 2 4" xfId="47036"/>
    <cellStyle name="Normal 4 2 2 2 4 2" xfId="47037"/>
    <cellStyle name="Normal 4 2 2 2 4 2 2" xfId="47038"/>
    <cellStyle name="Normal 4 2 2 2 4 3" xfId="47039"/>
    <cellStyle name="Normal 4 2 2 2 5" xfId="47040"/>
    <cellStyle name="Normal 4 2 2 2 5 2" xfId="47041"/>
    <cellStyle name="Normal 4 2 2 2 5 2 2" xfId="47042"/>
    <cellStyle name="Normal 4 2 2 2 5 3" xfId="47043"/>
    <cellStyle name="Normal 4 2 2 2 6" xfId="47044"/>
    <cellStyle name="Normal 4 2 2 2 6 2" xfId="47045"/>
    <cellStyle name="Normal 4 2 2 2 6 2 2" xfId="47046"/>
    <cellStyle name="Normal 4 2 2 2 6 3" xfId="47047"/>
    <cellStyle name="Normal 4 2 2 2 7" xfId="47048"/>
    <cellStyle name="Normal 4 2 2 2 7 2" xfId="47049"/>
    <cellStyle name="Normal 4 2 2 2 8" xfId="47050"/>
    <cellStyle name="Normal 4 2 2 2 9" xfId="46999"/>
    <cellStyle name="Normal 4 2 2 3" xfId="286"/>
    <cellStyle name="Normal 4 2 2 3 2" xfId="47052"/>
    <cellStyle name="Normal 4 2 2 3 2 2" xfId="47053"/>
    <cellStyle name="Normal 4 2 2 3 2 2 2" xfId="47054"/>
    <cellStyle name="Normal 4 2 2 3 2 2 2 2" xfId="47055"/>
    <cellStyle name="Normal 4 2 2 3 2 2 3" xfId="47056"/>
    <cellStyle name="Normal 4 2 2 3 2 3" xfId="47057"/>
    <cellStyle name="Normal 4 2 2 3 2 3 2" xfId="47058"/>
    <cellStyle name="Normal 4 2 2 3 2 3 2 2" xfId="47059"/>
    <cellStyle name="Normal 4 2 2 3 2 3 3" xfId="47060"/>
    <cellStyle name="Normal 4 2 2 3 2 4" xfId="47061"/>
    <cellStyle name="Normal 4 2 2 3 2 4 2" xfId="47062"/>
    <cellStyle name="Normal 4 2 2 3 2 5" xfId="47063"/>
    <cellStyle name="Normal 4 2 2 3 3" xfId="47064"/>
    <cellStyle name="Normal 4 2 2 3 3 2" xfId="47065"/>
    <cellStyle name="Normal 4 2 2 3 3 2 2" xfId="47066"/>
    <cellStyle name="Normal 4 2 2 3 3 3" xfId="47067"/>
    <cellStyle name="Normal 4 2 2 3 4" xfId="47068"/>
    <cellStyle name="Normal 4 2 2 3 4 2" xfId="47069"/>
    <cellStyle name="Normal 4 2 2 3 4 2 2" xfId="47070"/>
    <cellStyle name="Normal 4 2 2 3 4 3" xfId="47071"/>
    <cellStyle name="Normal 4 2 2 3 5" xfId="47072"/>
    <cellStyle name="Normal 4 2 2 3 5 2" xfId="47073"/>
    <cellStyle name="Normal 4 2 2 3 6" xfId="47074"/>
    <cellStyle name="Normal 4 2 2 3 7" xfId="47051"/>
    <cellStyle name="Normal 4 2 2 4" xfId="47075"/>
    <cellStyle name="Normal 4 2 2 4 2" xfId="47076"/>
    <cellStyle name="Normal 4 2 2 4 2 2" xfId="47077"/>
    <cellStyle name="Normal 4 2 2 4 2 2 2" xfId="47078"/>
    <cellStyle name="Normal 4 2 2 4 2 3" xfId="47079"/>
    <cellStyle name="Normal 4 2 2 4 3" xfId="47080"/>
    <cellStyle name="Normal 4 2 2 4 3 2" xfId="47081"/>
    <cellStyle name="Normal 4 2 2 4 3 2 2" xfId="47082"/>
    <cellStyle name="Normal 4 2 2 4 3 3" xfId="47083"/>
    <cellStyle name="Normal 4 2 2 4 4" xfId="47084"/>
    <cellStyle name="Normal 4 2 2 4 4 2" xfId="47085"/>
    <cellStyle name="Normal 4 2 2 4 5" xfId="47086"/>
    <cellStyle name="Normal 4 2 2 5" xfId="47087"/>
    <cellStyle name="Normal 4 2 2 5 2" xfId="47088"/>
    <cellStyle name="Normal 4 2 2 5 2 2" xfId="47089"/>
    <cellStyle name="Normal 4 2 2 5 3" xfId="47090"/>
    <cellStyle name="Normal 4 2 2 6" xfId="47091"/>
    <cellStyle name="Normal 4 2 2 6 2" xfId="47092"/>
    <cellStyle name="Normal 4 2 2 6 2 2" xfId="47093"/>
    <cellStyle name="Normal 4 2 2 6 3" xfId="47094"/>
    <cellStyle name="Normal 4 2 2 7" xfId="47095"/>
    <cellStyle name="Normal 4 2 2 7 2" xfId="47096"/>
    <cellStyle name="Normal 4 2 2 7 2 2" xfId="47097"/>
    <cellStyle name="Normal 4 2 2 7 3" xfId="47098"/>
    <cellStyle name="Normal 4 2 2 8" xfId="47099"/>
    <cellStyle name="Normal 4 2 2 8 2" xfId="47100"/>
    <cellStyle name="Normal 4 2 2 9" xfId="47101"/>
    <cellStyle name="Normal 4 2 3" xfId="154"/>
    <cellStyle name="Normal 4 2 3 2" xfId="330"/>
    <cellStyle name="Normal 4 2 3 2 2" xfId="47104"/>
    <cellStyle name="Normal 4 2 3 2 2 2" xfId="47105"/>
    <cellStyle name="Normal 4 2 3 2 2 2 2" xfId="47106"/>
    <cellStyle name="Normal 4 2 3 2 2 2 2 2" xfId="47107"/>
    <cellStyle name="Normal 4 2 3 2 2 2 3" xfId="47108"/>
    <cellStyle name="Normal 4 2 3 2 2 3" xfId="47109"/>
    <cellStyle name="Normal 4 2 3 2 2 3 2" xfId="47110"/>
    <cellStyle name="Normal 4 2 3 2 2 3 2 2" xfId="47111"/>
    <cellStyle name="Normal 4 2 3 2 2 3 3" xfId="47112"/>
    <cellStyle name="Normal 4 2 3 2 2 4" xfId="47113"/>
    <cellStyle name="Normal 4 2 3 2 2 4 2" xfId="47114"/>
    <cellStyle name="Normal 4 2 3 2 2 5" xfId="47115"/>
    <cellStyle name="Normal 4 2 3 2 3" xfId="47116"/>
    <cellStyle name="Normal 4 2 3 2 3 2" xfId="47117"/>
    <cellStyle name="Normal 4 2 3 2 3 2 2" xfId="47118"/>
    <cellStyle name="Normal 4 2 3 2 3 3" xfId="47119"/>
    <cellStyle name="Normal 4 2 3 2 4" xfId="47120"/>
    <cellStyle name="Normal 4 2 3 2 4 2" xfId="47121"/>
    <cellStyle name="Normal 4 2 3 2 4 2 2" xfId="47122"/>
    <cellStyle name="Normal 4 2 3 2 4 3" xfId="47123"/>
    <cellStyle name="Normal 4 2 3 2 5" xfId="47124"/>
    <cellStyle name="Normal 4 2 3 2 5 2" xfId="47125"/>
    <cellStyle name="Normal 4 2 3 2 6" xfId="47126"/>
    <cellStyle name="Normal 4 2 3 2 7" xfId="47103"/>
    <cellStyle name="Normal 4 2 3 3" xfId="47127"/>
    <cellStyle name="Normal 4 2 3 3 2" xfId="47128"/>
    <cellStyle name="Normal 4 2 3 3 2 2" xfId="47129"/>
    <cellStyle name="Normal 4 2 3 3 2 2 2" xfId="47130"/>
    <cellStyle name="Normal 4 2 3 3 2 3" xfId="47131"/>
    <cellStyle name="Normal 4 2 3 3 3" xfId="47132"/>
    <cellStyle name="Normal 4 2 3 3 3 2" xfId="47133"/>
    <cellStyle name="Normal 4 2 3 3 3 2 2" xfId="47134"/>
    <cellStyle name="Normal 4 2 3 3 3 3" xfId="47135"/>
    <cellStyle name="Normal 4 2 3 3 4" xfId="47136"/>
    <cellStyle name="Normal 4 2 3 3 4 2" xfId="47137"/>
    <cellStyle name="Normal 4 2 3 3 5" xfId="47138"/>
    <cellStyle name="Normal 4 2 3 4" xfId="47139"/>
    <cellStyle name="Normal 4 2 3 4 2" xfId="47140"/>
    <cellStyle name="Normal 4 2 3 4 2 2" xfId="47141"/>
    <cellStyle name="Normal 4 2 3 4 3" xfId="47142"/>
    <cellStyle name="Normal 4 2 3 5" xfId="47143"/>
    <cellStyle name="Normal 4 2 3 5 2" xfId="47144"/>
    <cellStyle name="Normal 4 2 3 5 2 2" xfId="47145"/>
    <cellStyle name="Normal 4 2 3 5 3" xfId="47146"/>
    <cellStyle name="Normal 4 2 3 6" xfId="47147"/>
    <cellStyle name="Normal 4 2 3 6 2" xfId="47148"/>
    <cellStyle name="Normal 4 2 3 6 2 2" xfId="47149"/>
    <cellStyle name="Normal 4 2 3 6 3" xfId="47150"/>
    <cellStyle name="Normal 4 2 3 7" xfId="47151"/>
    <cellStyle name="Normal 4 2 3 7 2" xfId="47152"/>
    <cellStyle name="Normal 4 2 3 8" xfId="47153"/>
    <cellStyle name="Normal 4 2 3 9" xfId="47102"/>
    <cellStyle name="Normal 4 2 4" xfId="242"/>
    <cellStyle name="Normal 4 2 4 2" xfId="47155"/>
    <cellStyle name="Normal 4 2 4 2 2" xfId="47156"/>
    <cellStyle name="Normal 4 2 4 2 2 2" xfId="47157"/>
    <cellStyle name="Normal 4 2 4 2 2 2 2" xfId="47158"/>
    <cellStyle name="Normal 4 2 4 2 2 3" xfId="47159"/>
    <cellStyle name="Normal 4 2 4 2 3" xfId="47160"/>
    <cellStyle name="Normal 4 2 4 2 3 2" xfId="47161"/>
    <cellStyle name="Normal 4 2 4 2 3 2 2" xfId="47162"/>
    <cellStyle name="Normal 4 2 4 2 3 3" xfId="47163"/>
    <cellStyle name="Normal 4 2 4 2 4" xfId="47164"/>
    <cellStyle name="Normal 4 2 4 2 4 2" xfId="47165"/>
    <cellStyle name="Normal 4 2 4 2 5" xfId="47166"/>
    <cellStyle name="Normal 4 2 4 3" xfId="47167"/>
    <cellStyle name="Normal 4 2 4 3 2" xfId="47168"/>
    <cellStyle name="Normal 4 2 4 3 2 2" xfId="47169"/>
    <cellStyle name="Normal 4 2 4 3 3" xfId="47170"/>
    <cellStyle name="Normal 4 2 4 4" xfId="47171"/>
    <cellStyle name="Normal 4 2 4 4 2" xfId="47172"/>
    <cellStyle name="Normal 4 2 4 4 2 2" xfId="47173"/>
    <cellStyle name="Normal 4 2 4 4 3" xfId="47174"/>
    <cellStyle name="Normal 4 2 4 5" xfId="47175"/>
    <cellStyle name="Normal 4 2 4 5 2" xfId="47176"/>
    <cellStyle name="Normal 4 2 4 6" xfId="47177"/>
    <cellStyle name="Normal 4 2 4 7" xfId="47154"/>
    <cellStyle name="Normal 4 2 5" xfId="47178"/>
    <cellStyle name="Normal 4 2 5 2" xfId="47179"/>
    <cellStyle name="Normal 4 2 5 2 2" xfId="47180"/>
    <cellStyle name="Normal 4 2 5 2 2 2" xfId="47181"/>
    <cellStyle name="Normal 4 2 5 2 3" xfId="47182"/>
    <cellStyle name="Normal 4 2 5 3" xfId="47183"/>
    <cellStyle name="Normal 4 2 5 3 2" xfId="47184"/>
    <cellStyle name="Normal 4 2 5 3 2 2" xfId="47185"/>
    <cellStyle name="Normal 4 2 5 3 3" xfId="47186"/>
    <cellStyle name="Normal 4 2 5 4" xfId="47187"/>
    <cellStyle name="Normal 4 2 5 4 2" xfId="47188"/>
    <cellStyle name="Normal 4 2 5 5" xfId="47189"/>
    <cellStyle name="Normal 4 2 6" xfId="47190"/>
    <cellStyle name="Normal 4 2 6 2" xfId="47191"/>
    <cellStyle name="Normal 4 2 6 2 2" xfId="47192"/>
    <cellStyle name="Normal 4 2 6 3" xfId="47193"/>
    <cellStyle name="Normal 4 2 7" xfId="47194"/>
    <cellStyle name="Normal 4 2 7 2" xfId="47195"/>
    <cellStyle name="Normal 4 2 7 2 2" xfId="47196"/>
    <cellStyle name="Normal 4 2 7 3" xfId="47197"/>
    <cellStyle name="Normal 4 2 8" xfId="47198"/>
    <cellStyle name="Normal 4 2 8 2" xfId="47199"/>
    <cellStyle name="Normal 4 2 8 2 2" xfId="47200"/>
    <cellStyle name="Normal 4 2 8 3" xfId="47201"/>
    <cellStyle name="Normal 4 2 9" xfId="47202"/>
    <cellStyle name="Normal 4 2 9 2" xfId="47203"/>
    <cellStyle name="Normal 4 3" xfId="94"/>
    <cellStyle name="Normal 4 3 10" xfId="47204"/>
    <cellStyle name="Normal 4 3 2" xfId="183"/>
    <cellStyle name="Normal 4 3 2 2" xfId="359"/>
    <cellStyle name="Normal 4 3 2 2 2" xfId="47207"/>
    <cellStyle name="Normal 4 3 2 2 2 2" xfId="47208"/>
    <cellStyle name="Normal 4 3 2 2 2 2 2" xfId="47209"/>
    <cellStyle name="Normal 4 3 2 2 2 2 2 2" xfId="47210"/>
    <cellStyle name="Normal 4 3 2 2 2 2 3" xfId="47211"/>
    <cellStyle name="Normal 4 3 2 2 2 3" xfId="47212"/>
    <cellStyle name="Normal 4 3 2 2 2 3 2" xfId="47213"/>
    <cellStyle name="Normal 4 3 2 2 2 3 2 2" xfId="47214"/>
    <cellStyle name="Normal 4 3 2 2 2 3 3" xfId="47215"/>
    <cellStyle name="Normal 4 3 2 2 2 4" xfId="47216"/>
    <cellStyle name="Normal 4 3 2 2 2 4 2" xfId="47217"/>
    <cellStyle name="Normal 4 3 2 2 2 5" xfId="47218"/>
    <cellStyle name="Normal 4 3 2 2 3" xfId="47219"/>
    <cellStyle name="Normal 4 3 2 2 3 2" xfId="47220"/>
    <cellStyle name="Normal 4 3 2 2 3 2 2" xfId="47221"/>
    <cellStyle name="Normal 4 3 2 2 3 3" xfId="47222"/>
    <cellStyle name="Normal 4 3 2 2 4" xfId="47223"/>
    <cellStyle name="Normal 4 3 2 2 4 2" xfId="47224"/>
    <cellStyle name="Normal 4 3 2 2 4 2 2" xfId="47225"/>
    <cellStyle name="Normal 4 3 2 2 4 3" xfId="47226"/>
    <cellStyle name="Normal 4 3 2 2 5" xfId="47227"/>
    <cellStyle name="Normal 4 3 2 2 5 2" xfId="47228"/>
    <cellStyle name="Normal 4 3 2 2 6" xfId="47229"/>
    <cellStyle name="Normal 4 3 2 2 7" xfId="47206"/>
    <cellStyle name="Normal 4 3 2 3" xfId="47230"/>
    <cellStyle name="Normal 4 3 2 3 2" xfId="47231"/>
    <cellStyle name="Normal 4 3 2 3 2 2" xfId="47232"/>
    <cellStyle name="Normal 4 3 2 3 2 2 2" xfId="47233"/>
    <cellStyle name="Normal 4 3 2 3 2 3" xfId="47234"/>
    <cellStyle name="Normal 4 3 2 3 3" xfId="47235"/>
    <cellStyle name="Normal 4 3 2 3 3 2" xfId="47236"/>
    <cellStyle name="Normal 4 3 2 3 3 2 2" xfId="47237"/>
    <cellStyle name="Normal 4 3 2 3 3 3" xfId="47238"/>
    <cellStyle name="Normal 4 3 2 3 4" xfId="47239"/>
    <cellStyle name="Normal 4 3 2 3 4 2" xfId="47240"/>
    <cellStyle name="Normal 4 3 2 3 5" xfId="47241"/>
    <cellStyle name="Normal 4 3 2 4" xfId="47242"/>
    <cellStyle name="Normal 4 3 2 4 2" xfId="47243"/>
    <cellStyle name="Normal 4 3 2 4 2 2" xfId="47244"/>
    <cellStyle name="Normal 4 3 2 4 3" xfId="47245"/>
    <cellStyle name="Normal 4 3 2 5" xfId="47246"/>
    <cellStyle name="Normal 4 3 2 5 2" xfId="47247"/>
    <cellStyle name="Normal 4 3 2 5 2 2" xfId="47248"/>
    <cellStyle name="Normal 4 3 2 5 3" xfId="47249"/>
    <cellStyle name="Normal 4 3 2 6" xfId="47250"/>
    <cellStyle name="Normal 4 3 2 6 2" xfId="47251"/>
    <cellStyle name="Normal 4 3 2 6 2 2" xfId="47252"/>
    <cellStyle name="Normal 4 3 2 6 3" xfId="47253"/>
    <cellStyle name="Normal 4 3 2 7" xfId="47254"/>
    <cellStyle name="Normal 4 3 2 7 2" xfId="47255"/>
    <cellStyle name="Normal 4 3 2 8" xfId="47256"/>
    <cellStyle name="Normal 4 3 2 9" xfId="47205"/>
    <cellStyle name="Normal 4 3 3" xfId="271"/>
    <cellStyle name="Normal 4 3 3 2" xfId="47258"/>
    <cellStyle name="Normal 4 3 3 2 2" xfId="47259"/>
    <cellStyle name="Normal 4 3 3 2 2 2" xfId="47260"/>
    <cellStyle name="Normal 4 3 3 2 2 2 2" xfId="47261"/>
    <cellStyle name="Normal 4 3 3 2 2 3" xfId="47262"/>
    <cellStyle name="Normal 4 3 3 2 3" xfId="47263"/>
    <cellStyle name="Normal 4 3 3 2 3 2" xfId="47264"/>
    <cellStyle name="Normal 4 3 3 2 3 2 2" xfId="47265"/>
    <cellStyle name="Normal 4 3 3 2 3 3" xfId="47266"/>
    <cellStyle name="Normal 4 3 3 2 4" xfId="47267"/>
    <cellStyle name="Normal 4 3 3 2 4 2" xfId="47268"/>
    <cellStyle name="Normal 4 3 3 2 5" xfId="47269"/>
    <cellStyle name="Normal 4 3 3 3" xfId="47270"/>
    <cellStyle name="Normal 4 3 3 3 2" xfId="47271"/>
    <cellStyle name="Normal 4 3 3 3 2 2" xfId="47272"/>
    <cellStyle name="Normal 4 3 3 3 3" xfId="47273"/>
    <cellStyle name="Normal 4 3 3 4" xfId="47274"/>
    <cellStyle name="Normal 4 3 3 4 2" xfId="47275"/>
    <cellStyle name="Normal 4 3 3 4 2 2" xfId="47276"/>
    <cellStyle name="Normal 4 3 3 4 3" xfId="47277"/>
    <cellStyle name="Normal 4 3 3 5" xfId="47278"/>
    <cellStyle name="Normal 4 3 3 5 2" xfId="47279"/>
    <cellStyle name="Normal 4 3 3 6" xfId="47280"/>
    <cellStyle name="Normal 4 3 3 7" xfId="47257"/>
    <cellStyle name="Normal 4 3 4" xfId="47281"/>
    <cellStyle name="Normal 4 3 4 2" xfId="47282"/>
    <cellStyle name="Normal 4 3 4 2 2" xfId="47283"/>
    <cellStyle name="Normal 4 3 4 2 2 2" xfId="47284"/>
    <cellStyle name="Normal 4 3 4 2 3" xfId="47285"/>
    <cellStyle name="Normal 4 3 4 3" xfId="47286"/>
    <cellStyle name="Normal 4 3 4 3 2" xfId="47287"/>
    <cellStyle name="Normal 4 3 4 3 2 2" xfId="47288"/>
    <cellStyle name="Normal 4 3 4 3 3" xfId="47289"/>
    <cellStyle name="Normal 4 3 4 4" xfId="47290"/>
    <cellStyle name="Normal 4 3 4 4 2" xfId="47291"/>
    <cellStyle name="Normal 4 3 4 5" xfId="47292"/>
    <cellStyle name="Normal 4 3 5" xfId="47293"/>
    <cellStyle name="Normal 4 3 5 2" xfId="47294"/>
    <cellStyle name="Normal 4 3 5 2 2" xfId="47295"/>
    <cellStyle name="Normal 4 3 5 3" xfId="47296"/>
    <cellStyle name="Normal 4 3 6" xfId="47297"/>
    <cellStyle name="Normal 4 3 6 2" xfId="47298"/>
    <cellStyle name="Normal 4 3 6 2 2" xfId="47299"/>
    <cellStyle name="Normal 4 3 6 3" xfId="47300"/>
    <cellStyle name="Normal 4 3 7" xfId="47301"/>
    <cellStyle name="Normal 4 3 7 2" xfId="47302"/>
    <cellStyle name="Normal 4 3 7 2 2" xfId="47303"/>
    <cellStyle name="Normal 4 3 7 3" xfId="47304"/>
    <cellStyle name="Normal 4 3 8" xfId="47305"/>
    <cellStyle name="Normal 4 3 8 2" xfId="47306"/>
    <cellStyle name="Normal 4 3 9" xfId="47307"/>
    <cellStyle name="Normal 4 4" xfId="139"/>
    <cellStyle name="Normal 4 4 2" xfId="315"/>
    <cellStyle name="Normal 4 4 2 2" xfId="47310"/>
    <cellStyle name="Normal 4 4 2 2 2" xfId="47311"/>
    <cellStyle name="Normal 4 4 2 2 2 2" xfId="47312"/>
    <cellStyle name="Normal 4 4 2 2 2 2 2" xfId="47313"/>
    <cellStyle name="Normal 4 4 2 2 2 3" xfId="47314"/>
    <cellStyle name="Normal 4 4 2 2 3" xfId="47315"/>
    <cellStyle name="Normal 4 4 2 2 3 2" xfId="47316"/>
    <cellStyle name="Normal 4 4 2 2 3 2 2" xfId="47317"/>
    <cellStyle name="Normal 4 4 2 2 3 3" xfId="47318"/>
    <cellStyle name="Normal 4 4 2 2 4" xfId="47319"/>
    <cellStyle name="Normal 4 4 2 2 4 2" xfId="47320"/>
    <cellStyle name="Normal 4 4 2 2 5" xfId="47321"/>
    <cellStyle name="Normal 4 4 2 3" xfId="47322"/>
    <cellStyle name="Normal 4 4 2 3 2" xfId="47323"/>
    <cellStyle name="Normal 4 4 2 3 2 2" xfId="47324"/>
    <cellStyle name="Normal 4 4 2 3 3" xfId="47325"/>
    <cellStyle name="Normal 4 4 2 4" xfId="47326"/>
    <cellStyle name="Normal 4 4 2 4 2" xfId="47327"/>
    <cellStyle name="Normal 4 4 2 4 2 2" xfId="47328"/>
    <cellStyle name="Normal 4 4 2 4 3" xfId="47329"/>
    <cellStyle name="Normal 4 4 2 5" xfId="47330"/>
    <cellStyle name="Normal 4 4 2 5 2" xfId="47331"/>
    <cellStyle name="Normal 4 4 2 6" xfId="47332"/>
    <cellStyle name="Normal 4 4 2 7" xfId="47309"/>
    <cellStyle name="Normal 4 4 3" xfId="47333"/>
    <cellStyle name="Normal 4 4 3 2" xfId="47334"/>
    <cellStyle name="Normal 4 4 3 2 2" xfId="47335"/>
    <cellStyle name="Normal 4 4 3 2 2 2" xfId="47336"/>
    <cellStyle name="Normal 4 4 3 2 3" xfId="47337"/>
    <cellStyle name="Normal 4 4 3 3" xfId="47338"/>
    <cellStyle name="Normal 4 4 3 3 2" xfId="47339"/>
    <cellStyle name="Normal 4 4 3 3 2 2" xfId="47340"/>
    <cellStyle name="Normal 4 4 3 3 3" xfId="47341"/>
    <cellStyle name="Normal 4 4 3 4" xfId="47342"/>
    <cellStyle name="Normal 4 4 3 4 2" xfId="47343"/>
    <cellStyle name="Normal 4 4 3 5" xfId="47344"/>
    <cellStyle name="Normal 4 4 4" xfId="47345"/>
    <cellStyle name="Normal 4 4 4 2" xfId="47346"/>
    <cellStyle name="Normal 4 4 4 2 2" xfId="47347"/>
    <cellStyle name="Normal 4 4 4 3" xfId="47348"/>
    <cellStyle name="Normal 4 4 5" xfId="47349"/>
    <cellStyle name="Normal 4 4 5 2" xfId="47350"/>
    <cellStyle name="Normal 4 4 5 2 2" xfId="47351"/>
    <cellStyle name="Normal 4 4 5 3" xfId="47352"/>
    <cellStyle name="Normal 4 4 6" xfId="47353"/>
    <cellStyle name="Normal 4 4 6 2" xfId="47354"/>
    <cellStyle name="Normal 4 4 6 2 2" xfId="47355"/>
    <cellStyle name="Normal 4 4 6 3" xfId="47356"/>
    <cellStyle name="Normal 4 4 7" xfId="47357"/>
    <cellStyle name="Normal 4 4 7 2" xfId="47358"/>
    <cellStyle name="Normal 4 4 8" xfId="47359"/>
    <cellStyle name="Normal 4 4 9" xfId="47308"/>
    <cellStyle name="Normal 4 5" xfId="227"/>
    <cellStyle name="Normal 4 5 2" xfId="47361"/>
    <cellStyle name="Normal 4 5 2 2" xfId="47362"/>
    <cellStyle name="Normal 4 5 2 2 2" xfId="47363"/>
    <cellStyle name="Normal 4 5 2 2 2 2" xfId="47364"/>
    <cellStyle name="Normal 4 5 2 2 3" xfId="47365"/>
    <cellStyle name="Normal 4 5 2 3" xfId="47366"/>
    <cellStyle name="Normal 4 5 2 3 2" xfId="47367"/>
    <cellStyle name="Normal 4 5 2 3 2 2" xfId="47368"/>
    <cellStyle name="Normal 4 5 2 3 3" xfId="47369"/>
    <cellStyle name="Normal 4 5 2 4" xfId="47370"/>
    <cellStyle name="Normal 4 5 2 4 2" xfId="47371"/>
    <cellStyle name="Normal 4 5 2 5" xfId="47372"/>
    <cellStyle name="Normal 4 5 3" xfId="47373"/>
    <cellStyle name="Normal 4 5 3 2" xfId="47374"/>
    <cellStyle name="Normal 4 5 3 2 2" xfId="47375"/>
    <cellStyle name="Normal 4 5 3 3" xfId="47376"/>
    <cellStyle name="Normal 4 5 4" xfId="47377"/>
    <cellStyle name="Normal 4 5 4 2" xfId="47378"/>
    <cellStyle name="Normal 4 5 4 2 2" xfId="47379"/>
    <cellStyle name="Normal 4 5 4 3" xfId="47380"/>
    <cellStyle name="Normal 4 5 5" xfId="47381"/>
    <cellStyle name="Normal 4 5 5 2" xfId="47382"/>
    <cellStyle name="Normal 4 5 6" xfId="47383"/>
    <cellStyle name="Normal 4 5 7" xfId="47360"/>
    <cellStyle name="Normal 4 6" xfId="47384"/>
    <cellStyle name="Normal 4 6 2" xfId="47385"/>
    <cellStyle name="Normal 4 6 2 2" xfId="47386"/>
    <cellStyle name="Normal 4 6 2 2 2" xfId="47387"/>
    <cellStyle name="Normal 4 6 2 3" xfId="47388"/>
    <cellStyle name="Normal 4 6 3" xfId="47389"/>
    <cellStyle name="Normal 4 6 3 2" xfId="47390"/>
    <cellStyle name="Normal 4 6 3 2 2" xfId="47391"/>
    <cellStyle name="Normal 4 6 3 3" xfId="47392"/>
    <cellStyle name="Normal 4 6 4" xfId="47393"/>
    <cellStyle name="Normal 4 6 4 2" xfId="47394"/>
    <cellStyle name="Normal 4 6 5" xfId="47395"/>
    <cellStyle name="Normal 4 7" xfId="47396"/>
    <cellStyle name="Normal 4 7 2" xfId="47397"/>
    <cellStyle name="Normal 4 7 2 2" xfId="47398"/>
    <cellStyle name="Normal 4 7 3" xfId="47399"/>
    <cellStyle name="Normal 4 8" xfId="47400"/>
    <cellStyle name="Normal 4 8 2" xfId="47401"/>
    <cellStyle name="Normal 4 8 2 2" xfId="47402"/>
    <cellStyle name="Normal 4 8 3" xfId="47403"/>
    <cellStyle name="Normal 4 9" xfId="47404"/>
    <cellStyle name="Normal 4 9 2" xfId="47405"/>
    <cellStyle name="Normal 4 9 2 2" xfId="47406"/>
    <cellStyle name="Normal 4 9 3" xfId="47407"/>
    <cellStyle name="Normal 40" xfId="47408"/>
    <cellStyle name="Normal 40 2" xfId="47409"/>
    <cellStyle name="Normal 40 3" xfId="52336"/>
    <cellStyle name="Normal 40 3 2" xfId="52628"/>
    <cellStyle name="Normal 40 3 2 2" xfId="52629"/>
    <cellStyle name="Normal 41" xfId="47410"/>
    <cellStyle name="Normal 41 2" xfId="47411"/>
    <cellStyle name="Normal 41 2 2" xfId="47412"/>
    <cellStyle name="Normal 41 2 2 2" xfId="47413"/>
    <cellStyle name="Normal 41 2 2 2 2" xfId="47414"/>
    <cellStyle name="Normal 41 2 2 3" xfId="47415"/>
    <cellStyle name="Normal 41 2 3" xfId="47416"/>
    <cellStyle name="Normal 41 2 3 2" xfId="47417"/>
    <cellStyle name="Normal 41 2 3 2 2" xfId="47418"/>
    <cellStyle name="Normal 41 2 3 3" xfId="47419"/>
    <cellStyle name="Normal 41 2 4" xfId="47420"/>
    <cellStyle name="Normal 41 2 4 2" xfId="47421"/>
    <cellStyle name="Normal 41 2 5" xfId="47422"/>
    <cellStyle name="Normal 41 3" xfId="47423"/>
    <cellStyle name="Normal 41 3 2" xfId="47424"/>
    <cellStyle name="Normal 41 3 2 2" xfId="47425"/>
    <cellStyle name="Normal 41 3 3" xfId="47426"/>
    <cellStyle name="Normal 41 4" xfId="47427"/>
    <cellStyle name="Normal 41 4 2" xfId="47428"/>
    <cellStyle name="Normal 41 4 2 2" xfId="47429"/>
    <cellStyle name="Normal 41 4 3" xfId="47430"/>
    <cellStyle name="Normal 41 5" xfId="47431"/>
    <cellStyle name="Normal 41 5 2" xfId="47432"/>
    <cellStyle name="Normal 41 6" xfId="47433"/>
    <cellStyle name="Normal 42" xfId="47434"/>
    <cellStyle name="Normal 42 2" xfId="47435"/>
    <cellStyle name="Normal 43" xfId="47436"/>
    <cellStyle name="Normal 43 2" xfId="47437"/>
    <cellStyle name="Normal 44" xfId="47438"/>
    <cellStyle name="Normal 44 2" xfId="47439"/>
    <cellStyle name="Normal 44 2 2" xfId="47440"/>
    <cellStyle name="Normal 44 2 2 2" xfId="47441"/>
    <cellStyle name="Normal 44 2 3" xfId="47442"/>
    <cellStyle name="Normal 44 3" xfId="47443"/>
    <cellStyle name="Normal 44 3 2" xfId="47444"/>
    <cellStyle name="Normal 44 3 2 2" xfId="47445"/>
    <cellStyle name="Normal 44 3 3" xfId="47446"/>
    <cellStyle name="Normal 44 4" xfId="47447"/>
    <cellStyle name="Normal 44 4 2" xfId="47448"/>
    <cellStyle name="Normal 44 5" xfId="47449"/>
    <cellStyle name="Normal 45" xfId="47450"/>
    <cellStyle name="Normal 45 2" xfId="47451"/>
    <cellStyle name="Normal 46" xfId="47452"/>
    <cellStyle name="Normal 46 2" xfId="47453"/>
    <cellStyle name="Normal 47" xfId="47454"/>
    <cellStyle name="Normal 47 2" xfId="47455"/>
    <cellStyle name="Normal 47 3" xfId="47456"/>
    <cellStyle name="Normal 48" xfId="47457"/>
    <cellStyle name="Normal 48 2" xfId="47458"/>
    <cellStyle name="Normal 48 3" xfId="47459"/>
    <cellStyle name="Normal 48 4" xfId="47460"/>
    <cellStyle name="Normal 49" xfId="47461"/>
    <cellStyle name="Normal 49 2" xfId="47462"/>
    <cellStyle name="Normal 49 3" xfId="52337"/>
    <cellStyle name="Normal 5" xfId="65"/>
    <cellStyle name="Normal 5 10" xfId="47464"/>
    <cellStyle name="Normal 5 10 2" xfId="47465"/>
    <cellStyle name="Normal 5 11" xfId="47466"/>
    <cellStyle name="Normal 5 11 2" xfId="47467"/>
    <cellStyle name="Normal 5 12" xfId="47468"/>
    <cellStyle name="Normal 5 13" xfId="47463"/>
    <cellStyle name="Normal 5 2" xfId="47469"/>
    <cellStyle name="Normal 5 2 10" xfId="47470"/>
    <cellStyle name="Normal 5 2 10 2" xfId="47471"/>
    <cellStyle name="Normal 5 2 11" xfId="47472"/>
    <cellStyle name="Normal 5 2 2" xfId="47473"/>
    <cellStyle name="Normal 5 2 2 2" xfId="47474"/>
    <cellStyle name="Normal 5 2 2 2 2" xfId="47475"/>
    <cellStyle name="Normal 5 2 2 2 2 2" xfId="47476"/>
    <cellStyle name="Normal 5 2 2 2 2 2 2" xfId="47477"/>
    <cellStyle name="Normal 5 2 2 2 2 2 2 2" xfId="47478"/>
    <cellStyle name="Normal 5 2 2 2 2 2 2 2 2" xfId="47479"/>
    <cellStyle name="Normal 5 2 2 2 2 2 2 3" xfId="47480"/>
    <cellStyle name="Normal 5 2 2 2 2 2 3" xfId="47481"/>
    <cellStyle name="Normal 5 2 2 2 2 2 3 2" xfId="47482"/>
    <cellStyle name="Normal 5 2 2 2 2 2 3 2 2" xfId="47483"/>
    <cellStyle name="Normal 5 2 2 2 2 2 3 3" xfId="47484"/>
    <cellStyle name="Normal 5 2 2 2 2 2 4" xfId="47485"/>
    <cellStyle name="Normal 5 2 2 2 2 2 4 2" xfId="47486"/>
    <cellStyle name="Normal 5 2 2 2 2 2 5" xfId="47487"/>
    <cellStyle name="Normal 5 2 2 2 2 3" xfId="47488"/>
    <cellStyle name="Normal 5 2 2 2 2 3 2" xfId="47489"/>
    <cellStyle name="Normal 5 2 2 2 2 3 2 2" xfId="47490"/>
    <cellStyle name="Normal 5 2 2 2 2 3 3" xfId="47491"/>
    <cellStyle name="Normal 5 2 2 2 2 4" xfId="47492"/>
    <cellStyle name="Normal 5 2 2 2 2 4 2" xfId="47493"/>
    <cellStyle name="Normal 5 2 2 2 2 4 2 2" xfId="47494"/>
    <cellStyle name="Normal 5 2 2 2 2 4 3" xfId="47495"/>
    <cellStyle name="Normal 5 2 2 2 2 5" xfId="47496"/>
    <cellStyle name="Normal 5 2 2 2 2 5 2" xfId="47497"/>
    <cellStyle name="Normal 5 2 2 2 2 6" xfId="47498"/>
    <cellStyle name="Normal 5 2 2 2 3" xfId="47499"/>
    <cellStyle name="Normal 5 2 2 2 3 2" xfId="47500"/>
    <cellStyle name="Normal 5 2 2 2 3 2 2" xfId="47501"/>
    <cellStyle name="Normal 5 2 2 2 3 2 2 2" xfId="47502"/>
    <cellStyle name="Normal 5 2 2 2 3 2 3" xfId="47503"/>
    <cellStyle name="Normal 5 2 2 2 3 3" xfId="47504"/>
    <cellStyle name="Normal 5 2 2 2 3 3 2" xfId="47505"/>
    <cellStyle name="Normal 5 2 2 2 3 3 2 2" xfId="47506"/>
    <cellStyle name="Normal 5 2 2 2 3 3 3" xfId="47507"/>
    <cellStyle name="Normal 5 2 2 2 3 4" xfId="47508"/>
    <cellStyle name="Normal 5 2 2 2 3 4 2" xfId="47509"/>
    <cellStyle name="Normal 5 2 2 2 3 5" xfId="47510"/>
    <cellStyle name="Normal 5 2 2 2 4" xfId="47511"/>
    <cellStyle name="Normal 5 2 2 2 4 2" xfId="47512"/>
    <cellStyle name="Normal 5 2 2 2 4 2 2" xfId="47513"/>
    <cellStyle name="Normal 5 2 2 2 4 3" xfId="47514"/>
    <cellStyle name="Normal 5 2 2 2 5" xfId="47515"/>
    <cellStyle name="Normal 5 2 2 2 5 2" xfId="47516"/>
    <cellStyle name="Normal 5 2 2 2 5 2 2" xfId="47517"/>
    <cellStyle name="Normal 5 2 2 2 5 3" xfId="47518"/>
    <cellStyle name="Normal 5 2 2 2 6" xfId="47519"/>
    <cellStyle name="Normal 5 2 2 2 6 2" xfId="47520"/>
    <cellStyle name="Normal 5 2 2 2 6 2 2" xfId="47521"/>
    <cellStyle name="Normal 5 2 2 2 6 3" xfId="47522"/>
    <cellStyle name="Normal 5 2 2 2 7" xfId="47523"/>
    <cellStyle name="Normal 5 2 2 2 7 2" xfId="47524"/>
    <cellStyle name="Normal 5 2 2 2 8" xfId="47525"/>
    <cellStyle name="Normal 5 2 2 3" xfId="47526"/>
    <cellStyle name="Normal 5 2 2 3 2" xfId="47527"/>
    <cellStyle name="Normal 5 2 2 3 2 2" xfId="47528"/>
    <cellStyle name="Normal 5 2 2 3 2 2 2" xfId="47529"/>
    <cellStyle name="Normal 5 2 2 3 2 2 2 2" xfId="47530"/>
    <cellStyle name="Normal 5 2 2 3 2 2 3" xfId="47531"/>
    <cellStyle name="Normal 5 2 2 3 2 3" xfId="47532"/>
    <cellStyle name="Normal 5 2 2 3 2 3 2" xfId="47533"/>
    <cellStyle name="Normal 5 2 2 3 2 3 2 2" xfId="47534"/>
    <cellStyle name="Normal 5 2 2 3 2 3 3" xfId="47535"/>
    <cellStyle name="Normal 5 2 2 3 2 4" xfId="47536"/>
    <cellStyle name="Normal 5 2 2 3 2 4 2" xfId="47537"/>
    <cellStyle name="Normal 5 2 2 3 2 5" xfId="47538"/>
    <cellStyle name="Normal 5 2 2 3 3" xfId="47539"/>
    <cellStyle name="Normal 5 2 2 3 3 2" xfId="47540"/>
    <cellStyle name="Normal 5 2 2 3 3 2 2" xfId="47541"/>
    <cellStyle name="Normal 5 2 2 3 3 3" xfId="47542"/>
    <cellStyle name="Normal 5 2 2 3 4" xfId="47543"/>
    <cellStyle name="Normal 5 2 2 3 4 2" xfId="47544"/>
    <cellStyle name="Normal 5 2 2 3 4 2 2" xfId="47545"/>
    <cellStyle name="Normal 5 2 2 3 4 3" xfId="47546"/>
    <cellStyle name="Normal 5 2 2 3 5" xfId="47547"/>
    <cellStyle name="Normal 5 2 2 3 5 2" xfId="47548"/>
    <cellStyle name="Normal 5 2 2 3 6" xfId="47549"/>
    <cellStyle name="Normal 5 2 2 4" xfId="47550"/>
    <cellStyle name="Normal 5 2 2 4 2" xfId="47551"/>
    <cellStyle name="Normal 5 2 2 4 2 2" xfId="47552"/>
    <cellStyle name="Normal 5 2 2 4 2 2 2" xfId="47553"/>
    <cellStyle name="Normal 5 2 2 4 2 3" xfId="47554"/>
    <cellStyle name="Normal 5 2 2 4 3" xfId="47555"/>
    <cellStyle name="Normal 5 2 2 4 3 2" xfId="47556"/>
    <cellStyle name="Normal 5 2 2 4 3 2 2" xfId="47557"/>
    <cellStyle name="Normal 5 2 2 4 3 3" xfId="47558"/>
    <cellStyle name="Normal 5 2 2 4 4" xfId="47559"/>
    <cellStyle name="Normal 5 2 2 4 4 2" xfId="47560"/>
    <cellStyle name="Normal 5 2 2 4 5" xfId="47561"/>
    <cellStyle name="Normal 5 2 2 5" xfId="47562"/>
    <cellStyle name="Normal 5 2 2 5 2" xfId="47563"/>
    <cellStyle name="Normal 5 2 2 5 2 2" xfId="47564"/>
    <cellStyle name="Normal 5 2 2 5 3" xfId="47565"/>
    <cellStyle name="Normal 5 2 2 6" xfId="47566"/>
    <cellStyle name="Normal 5 2 2 6 2" xfId="47567"/>
    <cellStyle name="Normal 5 2 2 6 2 2" xfId="47568"/>
    <cellStyle name="Normal 5 2 2 6 3" xfId="47569"/>
    <cellStyle name="Normal 5 2 2 7" xfId="47570"/>
    <cellStyle name="Normal 5 2 2 7 2" xfId="47571"/>
    <cellStyle name="Normal 5 2 2 7 2 2" xfId="47572"/>
    <cellStyle name="Normal 5 2 2 7 3" xfId="47573"/>
    <cellStyle name="Normal 5 2 2 8" xfId="47574"/>
    <cellStyle name="Normal 5 2 2 8 2" xfId="47575"/>
    <cellStyle name="Normal 5 2 2 9" xfId="47576"/>
    <cellStyle name="Normal 5 2 3" xfId="47577"/>
    <cellStyle name="Normal 5 2 3 2" xfId="47578"/>
    <cellStyle name="Normal 5 2 3 2 2" xfId="47579"/>
    <cellStyle name="Normal 5 2 3 2 2 2" xfId="47580"/>
    <cellStyle name="Normal 5 2 3 2 2 2 2" xfId="47581"/>
    <cellStyle name="Normal 5 2 3 2 2 2 2 2" xfId="47582"/>
    <cellStyle name="Normal 5 2 3 2 2 2 3" xfId="47583"/>
    <cellStyle name="Normal 5 2 3 2 2 3" xfId="47584"/>
    <cellStyle name="Normal 5 2 3 2 2 3 2" xfId="47585"/>
    <cellStyle name="Normal 5 2 3 2 2 3 2 2" xfId="47586"/>
    <cellStyle name="Normal 5 2 3 2 2 3 3" xfId="47587"/>
    <cellStyle name="Normal 5 2 3 2 2 4" xfId="47588"/>
    <cellStyle name="Normal 5 2 3 2 2 4 2" xfId="47589"/>
    <cellStyle name="Normal 5 2 3 2 2 5" xfId="47590"/>
    <cellStyle name="Normal 5 2 3 2 3" xfId="47591"/>
    <cellStyle name="Normal 5 2 3 2 3 2" xfId="47592"/>
    <cellStyle name="Normal 5 2 3 2 3 2 2" xfId="47593"/>
    <cellStyle name="Normal 5 2 3 2 3 3" xfId="47594"/>
    <cellStyle name="Normal 5 2 3 2 4" xfId="47595"/>
    <cellStyle name="Normal 5 2 3 2 4 2" xfId="47596"/>
    <cellStyle name="Normal 5 2 3 2 4 2 2" xfId="47597"/>
    <cellStyle name="Normal 5 2 3 2 4 3" xfId="47598"/>
    <cellStyle name="Normal 5 2 3 2 5" xfId="47599"/>
    <cellStyle name="Normal 5 2 3 2 5 2" xfId="47600"/>
    <cellStyle name="Normal 5 2 3 2 6" xfId="47601"/>
    <cellStyle name="Normal 5 2 3 3" xfId="47602"/>
    <cellStyle name="Normal 5 2 3 3 2" xfId="47603"/>
    <cellStyle name="Normal 5 2 3 3 2 2" xfId="47604"/>
    <cellStyle name="Normal 5 2 3 3 2 2 2" xfId="47605"/>
    <cellStyle name="Normal 5 2 3 3 2 3" xfId="47606"/>
    <cellStyle name="Normal 5 2 3 3 3" xfId="47607"/>
    <cellStyle name="Normal 5 2 3 3 3 2" xfId="47608"/>
    <cellStyle name="Normal 5 2 3 3 3 2 2" xfId="47609"/>
    <cellStyle name="Normal 5 2 3 3 3 3" xfId="47610"/>
    <cellStyle name="Normal 5 2 3 3 4" xfId="47611"/>
    <cellStyle name="Normal 5 2 3 3 4 2" xfId="47612"/>
    <cellStyle name="Normal 5 2 3 3 5" xfId="47613"/>
    <cellStyle name="Normal 5 2 3 4" xfId="47614"/>
    <cellStyle name="Normal 5 2 3 4 2" xfId="47615"/>
    <cellStyle name="Normal 5 2 3 4 2 2" xfId="47616"/>
    <cellStyle name="Normal 5 2 3 4 3" xfId="47617"/>
    <cellStyle name="Normal 5 2 3 5" xfId="47618"/>
    <cellStyle name="Normal 5 2 3 5 2" xfId="47619"/>
    <cellStyle name="Normal 5 2 3 5 2 2" xfId="47620"/>
    <cellStyle name="Normal 5 2 3 5 3" xfId="47621"/>
    <cellStyle name="Normal 5 2 3 6" xfId="47622"/>
    <cellStyle name="Normal 5 2 3 6 2" xfId="47623"/>
    <cellStyle name="Normal 5 2 3 6 2 2" xfId="47624"/>
    <cellStyle name="Normal 5 2 3 6 3" xfId="47625"/>
    <cellStyle name="Normal 5 2 3 7" xfId="47626"/>
    <cellStyle name="Normal 5 2 3 7 2" xfId="47627"/>
    <cellStyle name="Normal 5 2 3 8" xfId="47628"/>
    <cellStyle name="Normal 5 2 4" xfId="47629"/>
    <cellStyle name="Normal 5 2 4 2" xfId="47630"/>
    <cellStyle name="Normal 5 2 4 2 2" xfId="47631"/>
    <cellStyle name="Normal 5 2 4 2 2 2" xfId="47632"/>
    <cellStyle name="Normal 5 2 4 2 2 2 2" xfId="47633"/>
    <cellStyle name="Normal 5 2 4 2 2 3" xfId="47634"/>
    <cellStyle name="Normal 5 2 4 2 3" xfId="47635"/>
    <cellStyle name="Normal 5 2 4 2 3 2" xfId="47636"/>
    <cellStyle name="Normal 5 2 4 2 3 2 2" xfId="47637"/>
    <cellStyle name="Normal 5 2 4 2 3 3" xfId="47638"/>
    <cellStyle name="Normal 5 2 4 2 4" xfId="47639"/>
    <cellStyle name="Normal 5 2 4 2 4 2" xfId="47640"/>
    <cellStyle name="Normal 5 2 4 2 5" xfId="47641"/>
    <cellStyle name="Normal 5 2 4 3" xfId="47642"/>
    <cellStyle name="Normal 5 2 4 3 2" xfId="47643"/>
    <cellStyle name="Normal 5 2 4 3 2 2" xfId="47644"/>
    <cellStyle name="Normal 5 2 4 3 3" xfId="47645"/>
    <cellStyle name="Normal 5 2 4 4" xfId="47646"/>
    <cellStyle name="Normal 5 2 4 4 2" xfId="47647"/>
    <cellStyle name="Normal 5 2 4 4 2 2" xfId="47648"/>
    <cellStyle name="Normal 5 2 4 4 3" xfId="47649"/>
    <cellStyle name="Normal 5 2 4 5" xfId="47650"/>
    <cellStyle name="Normal 5 2 4 5 2" xfId="47651"/>
    <cellStyle name="Normal 5 2 4 6" xfId="47652"/>
    <cellStyle name="Normal 5 2 5" xfId="47653"/>
    <cellStyle name="Normal 5 2 5 2" xfId="47654"/>
    <cellStyle name="Normal 5 2 5 2 2" xfId="47655"/>
    <cellStyle name="Normal 5 2 5 2 2 2" xfId="47656"/>
    <cellStyle name="Normal 5 2 5 2 3" xfId="47657"/>
    <cellStyle name="Normal 5 2 5 3" xfId="47658"/>
    <cellStyle name="Normal 5 2 5 3 2" xfId="47659"/>
    <cellStyle name="Normal 5 2 5 3 2 2" xfId="47660"/>
    <cellStyle name="Normal 5 2 5 3 3" xfId="47661"/>
    <cellStyle name="Normal 5 2 5 4" xfId="47662"/>
    <cellStyle name="Normal 5 2 5 4 2" xfId="47663"/>
    <cellStyle name="Normal 5 2 5 5" xfId="47664"/>
    <cellStyle name="Normal 5 2 6" xfId="47665"/>
    <cellStyle name="Normal 5 2 6 2" xfId="47666"/>
    <cellStyle name="Normal 5 2 6 2 2" xfId="47667"/>
    <cellStyle name="Normal 5 2 6 3" xfId="47668"/>
    <cellStyle name="Normal 5 2 7" xfId="47669"/>
    <cellStyle name="Normal 5 2 7 2" xfId="47670"/>
    <cellStyle name="Normal 5 2 7 2 2" xfId="47671"/>
    <cellStyle name="Normal 5 2 7 3" xfId="47672"/>
    <cellStyle name="Normal 5 2 8" xfId="47673"/>
    <cellStyle name="Normal 5 2 8 2" xfId="47674"/>
    <cellStyle name="Normal 5 2 8 2 2" xfId="47675"/>
    <cellStyle name="Normal 5 2 8 3" xfId="47676"/>
    <cellStyle name="Normal 5 2 9" xfId="47677"/>
    <cellStyle name="Normal 5 2 9 2" xfId="47678"/>
    <cellStyle name="Normal 5 3" xfId="47679"/>
    <cellStyle name="Normal 5 3 2" xfId="47680"/>
    <cellStyle name="Normal 5 3 2 2" xfId="47681"/>
    <cellStyle name="Normal 5 3 2 2 2" xfId="47682"/>
    <cellStyle name="Normal 5 3 2 2 2 2" xfId="47683"/>
    <cellStyle name="Normal 5 3 2 2 2 2 2" xfId="47684"/>
    <cellStyle name="Normal 5 3 2 2 2 2 2 2" xfId="47685"/>
    <cellStyle name="Normal 5 3 2 2 2 2 3" xfId="47686"/>
    <cellStyle name="Normal 5 3 2 2 2 3" xfId="47687"/>
    <cellStyle name="Normal 5 3 2 2 2 3 2" xfId="47688"/>
    <cellStyle name="Normal 5 3 2 2 2 3 2 2" xfId="47689"/>
    <cellStyle name="Normal 5 3 2 2 2 3 3" xfId="47690"/>
    <cellStyle name="Normal 5 3 2 2 2 4" xfId="47691"/>
    <cellStyle name="Normal 5 3 2 2 2 4 2" xfId="47692"/>
    <cellStyle name="Normal 5 3 2 2 2 5" xfId="47693"/>
    <cellStyle name="Normal 5 3 2 2 3" xfId="47694"/>
    <cellStyle name="Normal 5 3 2 2 3 2" xfId="47695"/>
    <cellStyle name="Normal 5 3 2 2 3 2 2" xfId="47696"/>
    <cellStyle name="Normal 5 3 2 2 3 3" xfId="47697"/>
    <cellStyle name="Normal 5 3 2 2 4" xfId="47698"/>
    <cellStyle name="Normal 5 3 2 2 4 2" xfId="47699"/>
    <cellStyle name="Normal 5 3 2 2 4 2 2" xfId="47700"/>
    <cellStyle name="Normal 5 3 2 2 4 3" xfId="47701"/>
    <cellStyle name="Normal 5 3 2 2 5" xfId="47702"/>
    <cellStyle name="Normal 5 3 2 2 5 2" xfId="47703"/>
    <cellStyle name="Normal 5 3 2 2 6" xfId="47704"/>
    <cellStyle name="Normal 5 3 2 3" xfId="47705"/>
    <cellStyle name="Normal 5 3 2 3 2" xfId="47706"/>
    <cellStyle name="Normal 5 3 2 3 2 2" xfId="47707"/>
    <cellStyle name="Normal 5 3 2 3 2 2 2" xfId="47708"/>
    <cellStyle name="Normal 5 3 2 3 2 3" xfId="47709"/>
    <cellStyle name="Normal 5 3 2 3 3" xfId="47710"/>
    <cellStyle name="Normal 5 3 2 3 3 2" xfId="47711"/>
    <cellStyle name="Normal 5 3 2 3 3 2 2" xfId="47712"/>
    <cellStyle name="Normal 5 3 2 3 3 3" xfId="47713"/>
    <cellStyle name="Normal 5 3 2 3 4" xfId="47714"/>
    <cellStyle name="Normal 5 3 2 3 4 2" xfId="47715"/>
    <cellStyle name="Normal 5 3 2 3 5" xfId="47716"/>
    <cellStyle name="Normal 5 3 2 4" xfId="47717"/>
    <cellStyle name="Normal 5 3 2 4 2" xfId="47718"/>
    <cellStyle name="Normal 5 3 2 4 2 2" xfId="47719"/>
    <cellStyle name="Normal 5 3 2 4 3" xfId="47720"/>
    <cellStyle name="Normal 5 3 2 5" xfId="47721"/>
    <cellStyle name="Normal 5 3 2 5 2" xfId="47722"/>
    <cellStyle name="Normal 5 3 2 5 2 2" xfId="47723"/>
    <cellStyle name="Normal 5 3 2 5 3" xfId="47724"/>
    <cellStyle name="Normal 5 3 2 6" xfId="47725"/>
    <cellStyle name="Normal 5 3 2 6 2" xfId="47726"/>
    <cellStyle name="Normal 5 3 2 6 2 2" xfId="47727"/>
    <cellStyle name="Normal 5 3 2 6 3" xfId="47728"/>
    <cellStyle name="Normal 5 3 2 7" xfId="47729"/>
    <cellStyle name="Normal 5 3 2 7 2" xfId="47730"/>
    <cellStyle name="Normal 5 3 2 8" xfId="47731"/>
    <cellStyle name="Normal 5 3 3" xfId="47732"/>
    <cellStyle name="Normal 5 3 3 2" xfId="47733"/>
    <cellStyle name="Normal 5 3 3 2 2" xfId="47734"/>
    <cellStyle name="Normal 5 3 3 2 2 2" xfId="47735"/>
    <cellStyle name="Normal 5 3 3 2 2 2 2" xfId="47736"/>
    <cellStyle name="Normal 5 3 3 2 2 3" xfId="47737"/>
    <cellStyle name="Normal 5 3 3 2 3" xfId="47738"/>
    <cellStyle name="Normal 5 3 3 2 3 2" xfId="47739"/>
    <cellStyle name="Normal 5 3 3 2 3 2 2" xfId="47740"/>
    <cellStyle name="Normal 5 3 3 2 3 3" xfId="47741"/>
    <cellStyle name="Normal 5 3 3 2 4" xfId="47742"/>
    <cellStyle name="Normal 5 3 3 2 4 2" xfId="47743"/>
    <cellStyle name="Normal 5 3 3 2 5" xfId="47744"/>
    <cellStyle name="Normal 5 3 3 3" xfId="47745"/>
    <cellStyle name="Normal 5 3 3 3 2" xfId="47746"/>
    <cellStyle name="Normal 5 3 3 3 2 2" xfId="47747"/>
    <cellStyle name="Normal 5 3 3 3 3" xfId="47748"/>
    <cellStyle name="Normal 5 3 3 4" xfId="47749"/>
    <cellStyle name="Normal 5 3 3 4 2" xfId="47750"/>
    <cellStyle name="Normal 5 3 3 4 2 2" xfId="47751"/>
    <cellStyle name="Normal 5 3 3 4 3" xfId="47752"/>
    <cellStyle name="Normal 5 3 3 5" xfId="47753"/>
    <cellStyle name="Normal 5 3 3 5 2" xfId="47754"/>
    <cellStyle name="Normal 5 3 3 6" xfId="47755"/>
    <cellStyle name="Normal 5 3 4" xfId="47756"/>
    <cellStyle name="Normal 5 3 4 2" xfId="47757"/>
    <cellStyle name="Normal 5 3 4 2 2" xfId="47758"/>
    <cellStyle name="Normal 5 3 4 2 2 2" xfId="47759"/>
    <cellStyle name="Normal 5 3 4 2 3" xfId="47760"/>
    <cellStyle name="Normal 5 3 4 3" xfId="47761"/>
    <cellStyle name="Normal 5 3 4 3 2" xfId="47762"/>
    <cellStyle name="Normal 5 3 4 3 2 2" xfId="47763"/>
    <cellStyle name="Normal 5 3 4 3 3" xfId="47764"/>
    <cellStyle name="Normal 5 3 4 4" xfId="47765"/>
    <cellStyle name="Normal 5 3 4 4 2" xfId="47766"/>
    <cellStyle name="Normal 5 3 4 5" xfId="47767"/>
    <cellStyle name="Normal 5 3 5" xfId="47768"/>
    <cellStyle name="Normal 5 3 5 2" xfId="47769"/>
    <cellStyle name="Normal 5 3 5 2 2" xfId="47770"/>
    <cellStyle name="Normal 5 3 5 3" xfId="47771"/>
    <cellStyle name="Normal 5 3 6" xfId="47772"/>
    <cellStyle name="Normal 5 3 6 2" xfId="47773"/>
    <cellStyle name="Normal 5 3 6 2 2" xfId="47774"/>
    <cellStyle name="Normal 5 3 6 3" xfId="47775"/>
    <cellStyle name="Normal 5 3 7" xfId="47776"/>
    <cellStyle name="Normal 5 3 7 2" xfId="47777"/>
    <cellStyle name="Normal 5 3 7 2 2" xfId="47778"/>
    <cellStyle name="Normal 5 3 7 3" xfId="47779"/>
    <cellStyle name="Normal 5 3 8" xfId="47780"/>
    <cellStyle name="Normal 5 3 8 2" xfId="47781"/>
    <cellStyle name="Normal 5 3 9" xfId="47782"/>
    <cellStyle name="Normal 5 4" xfId="47783"/>
    <cellStyle name="Normal 5 4 2" xfId="47784"/>
    <cellStyle name="Normal 5 4 2 2" xfId="47785"/>
    <cellStyle name="Normal 5 4 2 2 2" xfId="47786"/>
    <cellStyle name="Normal 5 4 2 2 2 2" xfId="47787"/>
    <cellStyle name="Normal 5 4 2 2 2 2 2" xfId="47788"/>
    <cellStyle name="Normal 5 4 2 2 2 3" xfId="47789"/>
    <cellStyle name="Normal 5 4 2 2 3" xfId="47790"/>
    <cellStyle name="Normal 5 4 2 2 3 2" xfId="47791"/>
    <cellStyle name="Normal 5 4 2 2 3 2 2" xfId="47792"/>
    <cellStyle name="Normal 5 4 2 2 3 3" xfId="47793"/>
    <cellStyle name="Normal 5 4 2 2 4" xfId="47794"/>
    <cellStyle name="Normal 5 4 2 2 4 2" xfId="47795"/>
    <cellStyle name="Normal 5 4 2 2 5" xfId="47796"/>
    <cellStyle name="Normal 5 4 2 3" xfId="47797"/>
    <cellStyle name="Normal 5 4 2 3 2" xfId="47798"/>
    <cellStyle name="Normal 5 4 2 3 2 2" xfId="47799"/>
    <cellStyle name="Normal 5 4 2 3 3" xfId="47800"/>
    <cellStyle name="Normal 5 4 2 4" xfId="47801"/>
    <cellStyle name="Normal 5 4 2 4 2" xfId="47802"/>
    <cellStyle name="Normal 5 4 2 4 2 2" xfId="47803"/>
    <cellStyle name="Normal 5 4 2 4 3" xfId="47804"/>
    <cellStyle name="Normal 5 4 2 5" xfId="47805"/>
    <cellStyle name="Normal 5 4 2 5 2" xfId="47806"/>
    <cellStyle name="Normal 5 4 2 6" xfId="47807"/>
    <cellStyle name="Normal 5 4 3" xfId="47808"/>
    <cellStyle name="Normal 5 4 3 2" xfId="47809"/>
    <cellStyle name="Normal 5 4 3 2 2" xfId="47810"/>
    <cellStyle name="Normal 5 4 3 2 2 2" xfId="47811"/>
    <cellStyle name="Normal 5 4 3 2 3" xfId="47812"/>
    <cellStyle name="Normal 5 4 3 3" xfId="47813"/>
    <cellStyle name="Normal 5 4 3 3 2" xfId="47814"/>
    <cellStyle name="Normal 5 4 3 3 2 2" xfId="47815"/>
    <cellStyle name="Normal 5 4 3 3 3" xfId="47816"/>
    <cellStyle name="Normal 5 4 3 4" xfId="47817"/>
    <cellStyle name="Normal 5 4 3 4 2" xfId="47818"/>
    <cellStyle name="Normal 5 4 3 5" xfId="47819"/>
    <cellStyle name="Normal 5 4 4" xfId="47820"/>
    <cellStyle name="Normal 5 4 4 2" xfId="47821"/>
    <cellStyle name="Normal 5 4 4 2 2" xfId="47822"/>
    <cellStyle name="Normal 5 4 4 3" xfId="47823"/>
    <cellStyle name="Normal 5 4 5" xfId="47824"/>
    <cellStyle name="Normal 5 4 5 2" xfId="47825"/>
    <cellStyle name="Normal 5 4 5 2 2" xfId="47826"/>
    <cellStyle name="Normal 5 4 5 3" xfId="47827"/>
    <cellStyle name="Normal 5 4 6" xfId="47828"/>
    <cellStyle name="Normal 5 4 6 2" xfId="47829"/>
    <cellStyle name="Normal 5 4 6 2 2" xfId="47830"/>
    <cellStyle name="Normal 5 4 6 3" xfId="47831"/>
    <cellStyle name="Normal 5 4 7" xfId="47832"/>
    <cellStyle name="Normal 5 4 7 2" xfId="47833"/>
    <cellStyle name="Normal 5 4 8" xfId="47834"/>
    <cellStyle name="Normal 5 5" xfId="47835"/>
    <cellStyle name="Normal 5 5 2" xfId="47836"/>
    <cellStyle name="Normal 5 5 2 2" xfId="47837"/>
    <cellStyle name="Normal 5 5 2 2 2" xfId="47838"/>
    <cellStyle name="Normal 5 5 2 2 2 2" xfId="47839"/>
    <cellStyle name="Normal 5 5 2 2 3" xfId="47840"/>
    <cellStyle name="Normal 5 5 2 3" xfId="47841"/>
    <cellStyle name="Normal 5 5 2 3 2" xfId="47842"/>
    <cellStyle name="Normal 5 5 2 3 2 2" xfId="47843"/>
    <cellStyle name="Normal 5 5 2 3 3" xfId="47844"/>
    <cellStyle name="Normal 5 5 2 4" xfId="47845"/>
    <cellStyle name="Normal 5 5 2 4 2" xfId="47846"/>
    <cellStyle name="Normal 5 5 2 5" xfId="47847"/>
    <cellStyle name="Normal 5 5 3" xfId="47848"/>
    <cellStyle name="Normal 5 5 3 2" xfId="47849"/>
    <cellStyle name="Normal 5 5 3 2 2" xfId="47850"/>
    <cellStyle name="Normal 5 5 3 3" xfId="47851"/>
    <cellStyle name="Normal 5 5 4" xfId="47852"/>
    <cellStyle name="Normal 5 5 4 2" xfId="47853"/>
    <cellStyle name="Normal 5 5 4 2 2" xfId="47854"/>
    <cellStyle name="Normal 5 5 4 3" xfId="47855"/>
    <cellStyle name="Normal 5 5 5" xfId="47856"/>
    <cellStyle name="Normal 5 5 5 2" xfId="47857"/>
    <cellStyle name="Normal 5 5 6" xfId="47858"/>
    <cellStyle name="Normal 5 6" xfId="47859"/>
    <cellStyle name="Normal 5 6 2" xfId="47860"/>
    <cellStyle name="Normal 5 6 2 2" xfId="47861"/>
    <cellStyle name="Normal 5 6 2 2 2" xfId="47862"/>
    <cellStyle name="Normal 5 6 2 3" xfId="47863"/>
    <cellStyle name="Normal 5 6 3" xfId="47864"/>
    <cellStyle name="Normal 5 6 3 2" xfId="47865"/>
    <cellStyle name="Normal 5 6 3 2 2" xfId="47866"/>
    <cellStyle name="Normal 5 6 3 3" xfId="47867"/>
    <cellStyle name="Normal 5 6 4" xfId="47868"/>
    <cellStyle name="Normal 5 6 4 2" xfId="47869"/>
    <cellStyle name="Normal 5 6 5" xfId="47870"/>
    <cellStyle name="Normal 5 7" xfId="47871"/>
    <cellStyle name="Normal 5 7 2" xfId="47872"/>
    <cellStyle name="Normal 5 7 2 2" xfId="47873"/>
    <cellStyle name="Normal 5 7 3" xfId="47874"/>
    <cellStyle name="Normal 5 8" xfId="47875"/>
    <cellStyle name="Normal 5 8 2" xfId="47876"/>
    <cellStyle name="Normal 5 8 2 2" xfId="47877"/>
    <cellStyle name="Normal 5 8 3" xfId="47878"/>
    <cellStyle name="Normal 5 9" xfId="47879"/>
    <cellStyle name="Normal 5 9 2" xfId="47880"/>
    <cellStyle name="Normal 5 9 2 2" xfId="47881"/>
    <cellStyle name="Normal 5 9 3" xfId="47882"/>
    <cellStyle name="Normal 50" xfId="47883"/>
    <cellStyle name="Normal 50 2" xfId="47884"/>
    <cellStyle name="Normal 51" xfId="47885"/>
    <cellStyle name="Normal 51 2" xfId="47886"/>
    <cellStyle name="Normal 51 3" xfId="47887"/>
    <cellStyle name="Normal 51 4" xfId="47888"/>
    <cellStyle name="Normal 51 5" xfId="47889"/>
    <cellStyle name="Normal 51 6" xfId="52344"/>
    <cellStyle name="Normal 52" xfId="47890"/>
    <cellStyle name="Normal 52 2" xfId="47891"/>
    <cellStyle name="Normal 53" xfId="47892"/>
    <cellStyle name="Normal 53 2" xfId="47893"/>
    <cellStyle name="Normal 53 3" xfId="47894"/>
    <cellStyle name="Normal 53 4" xfId="47895"/>
    <cellStyle name="Normal 54" xfId="47896"/>
    <cellStyle name="Normal 54 2" xfId="47897"/>
    <cellStyle name="Normal 54 3" xfId="47898"/>
    <cellStyle name="Normal 54 4" xfId="47899"/>
    <cellStyle name="Normal 54 5" xfId="52340"/>
    <cellStyle name="Normal 55" xfId="47900"/>
    <cellStyle name="Normal 55 2" xfId="47901"/>
    <cellStyle name="Normal 55 3" xfId="47902"/>
    <cellStyle name="Normal 55 4" xfId="47903"/>
    <cellStyle name="Normal 55 5" xfId="47904"/>
    <cellStyle name="Normal 56" xfId="47905"/>
    <cellStyle name="Normal 56 2" xfId="47906"/>
    <cellStyle name="Normal 56 3" xfId="47907"/>
    <cellStyle name="Normal 57" xfId="47908"/>
    <cellStyle name="Normal 57 2" xfId="47909"/>
    <cellStyle name="Normal 57 3" xfId="47910"/>
    <cellStyle name="Normal 57 4" xfId="47911"/>
    <cellStyle name="Normal 57 5" xfId="47912"/>
    <cellStyle name="Normal 58" xfId="47913"/>
    <cellStyle name="Normal 58 2" xfId="47914"/>
    <cellStyle name="Normal 58 3" xfId="47915"/>
    <cellStyle name="Normal 58 4" xfId="47916"/>
    <cellStyle name="Normal 58 5" xfId="52343"/>
    <cellStyle name="Normal 59" xfId="47917"/>
    <cellStyle name="Normal 59 2" xfId="47918"/>
    <cellStyle name="Normal 59 3" xfId="47919"/>
    <cellStyle name="Normal 6" xfId="66"/>
    <cellStyle name="Normal 6 10" xfId="52416"/>
    <cellStyle name="Normal 6 11" xfId="52419"/>
    <cellStyle name="Normal 6 12" xfId="52420"/>
    <cellStyle name="Normal 6 13" xfId="52423"/>
    <cellStyle name="Normal 6 14" xfId="52425"/>
    <cellStyle name="Normal 6 15" xfId="52426"/>
    <cellStyle name="Normal 6 16" xfId="52427"/>
    <cellStyle name="Normal 6 17" xfId="52639"/>
    <cellStyle name="Normal 6 18" xfId="52641"/>
    <cellStyle name="Normal 6 19" xfId="52644"/>
    <cellStyle name="Normal 6 2" xfId="112"/>
    <cellStyle name="Normal 6 2 2" xfId="200"/>
    <cellStyle name="Normal 6 2 2 2" xfId="376"/>
    <cellStyle name="Normal 6 2 2 3" xfId="47922"/>
    <cellStyle name="Normal 6 2 3" xfId="288"/>
    <cellStyle name="Normal 6 2 4" xfId="47921"/>
    <cellStyle name="Normal 6 20" xfId="52645"/>
    <cellStyle name="Normal 6 21" xfId="52646"/>
    <cellStyle name="Normal 6 22" xfId="52647"/>
    <cellStyle name="Normal 6 23" xfId="52648"/>
    <cellStyle name="Normal 6 24" xfId="52649"/>
    <cellStyle name="Normal 6 25" xfId="52651"/>
    <cellStyle name="Normal 6 26" xfId="52658"/>
    <cellStyle name="Normal 6 27" xfId="52698"/>
    <cellStyle name="Normal 6 28" xfId="52702"/>
    <cellStyle name="Normal 6 29" xfId="52705"/>
    <cellStyle name="Normal 6 3" xfId="156"/>
    <cellStyle name="Normal 6 3 2" xfId="332"/>
    <cellStyle name="Normal 6 3 2 2" xfId="47924"/>
    <cellStyle name="Normal 6 3 3" xfId="47923"/>
    <cellStyle name="Normal 6 30" xfId="52708"/>
    <cellStyle name="Normal 6 31" xfId="52711"/>
    <cellStyle name="Normal 6 32" xfId="52714"/>
    <cellStyle name="Normal 6 33" xfId="52717"/>
    <cellStyle name="Normal 6 34" xfId="52720"/>
    <cellStyle name="Normal 6 4" xfId="244"/>
    <cellStyle name="Normal 6 4 2" xfId="47926"/>
    <cellStyle name="Normal 6 4 2 2" xfId="47927"/>
    <cellStyle name="Normal 6 4 3" xfId="47928"/>
    <cellStyle name="Normal 6 4 3 2" xfId="47929"/>
    <cellStyle name="Normal 6 4 4" xfId="47930"/>
    <cellStyle name="Normal 6 4 5" xfId="47925"/>
    <cellStyle name="Normal 6 5" xfId="47931"/>
    <cellStyle name="Normal 6 6" xfId="47932"/>
    <cellStyle name="Normal 6 7" xfId="47920"/>
    <cellStyle name="Normal 6 8" xfId="52407"/>
    <cellStyle name="Normal 6 9" xfId="52415"/>
    <cellStyle name="Normal 60" xfId="47933"/>
    <cellStyle name="Normal 61" xfId="47934"/>
    <cellStyle name="Normal 62" xfId="47935"/>
    <cellStyle name="Normal 63" xfId="47936"/>
    <cellStyle name="Normal 64" xfId="47937"/>
    <cellStyle name="Normal 65" xfId="47938"/>
    <cellStyle name="Normal 66" xfId="47939"/>
    <cellStyle name="Normal 66 2" xfId="47940"/>
    <cellStyle name="Normal 67" xfId="47941"/>
    <cellStyle name="Normal 68" xfId="47942"/>
    <cellStyle name="Normal 69" xfId="47943"/>
    <cellStyle name="Normal 69 2" xfId="47944"/>
    <cellStyle name="Normal 7" xfId="390"/>
    <cellStyle name="Normal 7 10" xfId="47946"/>
    <cellStyle name="Normal 7 10 2" xfId="47947"/>
    <cellStyle name="Normal 7 10 2 2" xfId="47948"/>
    <cellStyle name="Normal 7 10 3" xfId="47949"/>
    <cellStyle name="Normal 7 11" xfId="47950"/>
    <cellStyle name="Normal 7 11 2" xfId="47951"/>
    <cellStyle name="Normal 7 11 2 2" xfId="47952"/>
    <cellStyle name="Normal 7 11 3" xfId="47953"/>
    <cellStyle name="Normal 7 12" xfId="47954"/>
    <cellStyle name="Normal 7 12 2" xfId="47955"/>
    <cellStyle name="Normal 7 13" xfId="47956"/>
    <cellStyle name="Normal 7 13 2" xfId="47957"/>
    <cellStyle name="Normal 7 14" xfId="47958"/>
    <cellStyle name="Normal 7 15" xfId="47945"/>
    <cellStyle name="Normal 7 2" xfId="3"/>
    <cellStyle name="Normal 7 2 2" xfId="47960"/>
    <cellStyle name="Normal 7 2 2 2" xfId="47961"/>
    <cellStyle name="Normal 7 2 3" xfId="47962"/>
    <cellStyle name="Normal 7 2 4" xfId="47959"/>
    <cellStyle name="Normal 7 3" xfId="47963"/>
    <cellStyle name="Normal 7 3 10" xfId="47964"/>
    <cellStyle name="Normal 7 3 2" xfId="47965"/>
    <cellStyle name="Normal 7 3 2 2" xfId="47966"/>
    <cellStyle name="Normal 7 3 2 2 2" xfId="47967"/>
    <cellStyle name="Normal 7 3 2 2 2 2" xfId="47968"/>
    <cellStyle name="Normal 7 3 2 2 2 2 2" xfId="47969"/>
    <cellStyle name="Normal 7 3 2 2 2 2 2 2" xfId="47970"/>
    <cellStyle name="Normal 7 3 2 2 2 2 2 2 2" xfId="47971"/>
    <cellStyle name="Normal 7 3 2 2 2 2 2 3" xfId="47972"/>
    <cellStyle name="Normal 7 3 2 2 2 2 3" xfId="47973"/>
    <cellStyle name="Normal 7 3 2 2 2 2 3 2" xfId="47974"/>
    <cellStyle name="Normal 7 3 2 2 2 2 3 2 2" xfId="47975"/>
    <cellStyle name="Normal 7 3 2 2 2 2 3 3" xfId="47976"/>
    <cellStyle name="Normal 7 3 2 2 2 2 4" xfId="47977"/>
    <cellStyle name="Normal 7 3 2 2 2 2 4 2" xfId="47978"/>
    <cellStyle name="Normal 7 3 2 2 2 2 5" xfId="47979"/>
    <cellStyle name="Normal 7 3 2 2 2 3" xfId="47980"/>
    <cellStyle name="Normal 7 3 2 2 2 3 2" xfId="47981"/>
    <cellStyle name="Normal 7 3 2 2 2 3 2 2" xfId="47982"/>
    <cellStyle name="Normal 7 3 2 2 2 3 3" xfId="47983"/>
    <cellStyle name="Normal 7 3 2 2 2 4" xfId="47984"/>
    <cellStyle name="Normal 7 3 2 2 2 4 2" xfId="47985"/>
    <cellStyle name="Normal 7 3 2 2 2 4 2 2" xfId="47986"/>
    <cellStyle name="Normal 7 3 2 2 2 4 3" xfId="47987"/>
    <cellStyle name="Normal 7 3 2 2 2 5" xfId="47988"/>
    <cellStyle name="Normal 7 3 2 2 2 5 2" xfId="47989"/>
    <cellStyle name="Normal 7 3 2 2 2 6" xfId="47990"/>
    <cellStyle name="Normal 7 3 2 2 3" xfId="47991"/>
    <cellStyle name="Normal 7 3 2 2 3 2" xfId="47992"/>
    <cellStyle name="Normal 7 3 2 2 3 2 2" xfId="47993"/>
    <cellStyle name="Normal 7 3 2 2 3 2 2 2" xfId="47994"/>
    <cellStyle name="Normal 7 3 2 2 3 2 3" xfId="47995"/>
    <cellStyle name="Normal 7 3 2 2 3 3" xfId="47996"/>
    <cellStyle name="Normal 7 3 2 2 3 3 2" xfId="47997"/>
    <cellStyle name="Normal 7 3 2 2 3 3 2 2" xfId="47998"/>
    <cellStyle name="Normal 7 3 2 2 3 3 3" xfId="47999"/>
    <cellStyle name="Normal 7 3 2 2 3 4" xfId="48000"/>
    <cellStyle name="Normal 7 3 2 2 3 4 2" xfId="48001"/>
    <cellStyle name="Normal 7 3 2 2 3 5" xfId="48002"/>
    <cellStyle name="Normal 7 3 2 2 4" xfId="48003"/>
    <cellStyle name="Normal 7 3 2 2 4 2" xfId="48004"/>
    <cellStyle name="Normal 7 3 2 2 4 2 2" xfId="48005"/>
    <cellStyle name="Normal 7 3 2 2 4 3" xfId="48006"/>
    <cellStyle name="Normal 7 3 2 2 5" xfId="48007"/>
    <cellStyle name="Normal 7 3 2 2 5 2" xfId="48008"/>
    <cellStyle name="Normal 7 3 2 2 5 2 2" xfId="48009"/>
    <cellStyle name="Normal 7 3 2 2 5 3" xfId="48010"/>
    <cellStyle name="Normal 7 3 2 2 6" xfId="48011"/>
    <cellStyle name="Normal 7 3 2 2 6 2" xfId="48012"/>
    <cellStyle name="Normal 7 3 2 2 6 2 2" xfId="48013"/>
    <cellStyle name="Normal 7 3 2 2 6 3" xfId="48014"/>
    <cellStyle name="Normal 7 3 2 2 7" xfId="48015"/>
    <cellStyle name="Normal 7 3 2 2 7 2" xfId="48016"/>
    <cellStyle name="Normal 7 3 2 2 8" xfId="48017"/>
    <cellStyle name="Normal 7 3 2 3" xfId="48018"/>
    <cellStyle name="Normal 7 3 2 3 2" xfId="48019"/>
    <cellStyle name="Normal 7 3 2 3 2 2" xfId="48020"/>
    <cellStyle name="Normal 7 3 2 3 2 2 2" xfId="48021"/>
    <cellStyle name="Normal 7 3 2 3 2 2 2 2" xfId="48022"/>
    <cellStyle name="Normal 7 3 2 3 2 2 3" xfId="48023"/>
    <cellStyle name="Normal 7 3 2 3 2 3" xfId="48024"/>
    <cellStyle name="Normal 7 3 2 3 2 3 2" xfId="48025"/>
    <cellStyle name="Normal 7 3 2 3 2 3 2 2" xfId="48026"/>
    <cellStyle name="Normal 7 3 2 3 2 3 3" xfId="48027"/>
    <cellStyle name="Normal 7 3 2 3 2 4" xfId="48028"/>
    <cellStyle name="Normal 7 3 2 3 2 4 2" xfId="48029"/>
    <cellStyle name="Normal 7 3 2 3 2 5" xfId="48030"/>
    <cellStyle name="Normal 7 3 2 3 3" xfId="48031"/>
    <cellStyle name="Normal 7 3 2 3 3 2" xfId="48032"/>
    <cellStyle name="Normal 7 3 2 3 3 2 2" xfId="48033"/>
    <cellStyle name="Normal 7 3 2 3 3 3" xfId="48034"/>
    <cellStyle name="Normal 7 3 2 3 4" xfId="48035"/>
    <cellStyle name="Normal 7 3 2 3 4 2" xfId="48036"/>
    <cellStyle name="Normal 7 3 2 3 4 2 2" xfId="48037"/>
    <cellStyle name="Normal 7 3 2 3 4 3" xfId="48038"/>
    <cellStyle name="Normal 7 3 2 3 5" xfId="48039"/>
    <cellStyle name="Normal 7 3 2 3 5 2" xfId="48040"/>
    <cellStyle name="Normal 7 3 2 3 6" xfId="48041"/>
    <cellStyle name="Normal 7 3 2 4" xfId="48042"/>
    <cellStyle name="Normal 7 3 2 4 2" xfId="48043"/>
    <cellStyle name="Normal 7 3 2 4 2 2" xfId="48044"/>
    <cellStyle name="Normal 7 3 2 4 2 2 2" xfId="48045"/>
    <cellStyle name="Normal 7 3 2 4 2 3" xfId="48046"/>
    <cellStyle name="Normal 7 3 2 4 3" xfId="48047"/>
    <cellStyle name="Normal 7 3 2 4 3 2" xfId="48048"/>
    <cellStyle name="Normal 7 3 2 4 3 2 2" xfId="48049"/>
    <cellStyle name="Normal 7 3 2 4 3 3" xfId="48050"/>
    <cellStyle name="Normal 7 3 2 4 4" xfId="48051"/>
    <cellStyle name="Normal 7 3 2 4 4 2" xfId="48052"/>
    <cellStyle name="Normal 7 3 2 4 5" xfId="48053"/>
    <cellStyle name="Normal 7 3 2 5" xfId="48054"/>
    <cellStyle name="Normal 7 3 2 5 2" xfId="48055"/>
    <cellStyle name="Normal 7 3 2 5 2 2" xfId="48056"/>
    <cellStyle name="Normal 7 3 2 5 3" xfId="48057"/>
    <cellStyle name="Normal 7 3 2 6" xfId="48058"/>
    <cellStyle name="Normal 7 3 2 6 2" xfId="48059"/>
    <cellStyle name="Normal 7 3 2 6 2 2" xfId="48060"/>
    <cellStyle name="Normal 7 3 2 6 3" xfId="48061"/>
    <cellStyle name="Normal 7 3 2 7" xfId="48062"/>
    <cellStyle name="Normal 7 3 2 7 2" xfId="48063"/>
    <cellStyle name="Normal 7 3 2 7 2 2" xfId="48064"/>
    <cellStyle name="Normal 7 3 2 7 3" xfId="48065"/>
    <cellStyle name="Normal 7 3 2 8" xfId="48066"/>
    <cellStyle name="Normal 7 3 2 8 2" xfId="48067"/>
    <cellStyle name="Normal 7 3 2 9" xfId="48068"/>
    <cellStyle name="Normal 7 3 3" xfId="48069"/>
    <cellStyle name="Normal 7 3 3 2" xfId="48070"/>
    <cellStyle name="Normal 7 3 3 2 2" xfId="48071"/>
    <cellStyle name="Normal 7 3 3 2 2 2" xfId="48072"/>
    <cellStyle name="Normal 7 3 3 2 2 2 2" xfId="48073"/>
    <cellStyle name="Normal 7 3 3 2 2 2 2 2" xfId="48074"/>
    <cellStyle name="Normal 7 3 3 2 2 2 3" xfId="48075"/>
    <cellStyle name="Normal 7 3 3 2 2 3" xfId="48076"/>
    <cellStyle name="Normal 7 3 3 2 2 3 2" xfId="48077"/>
    <cellStyle name="Normal 7 3 3 2 2 3 2 2" xfId="48078"/>
    <cellStyle name="Normal 7 3 3 2 2 3 3" xfId="48079"/>
    <cellStyle name="Normal 7 3 3 2 2 4" xfId="48080"/>
    <cellStyle name="Normal 7 3 3 2 2 4 2" xfId="48081"/>
    <cellStyle name="Normal 7 3 3 2 2 5" xfId="48082"/>
    <cellStyle name="Normal 7 3 3 2 3" xfId="48083"/>
    <cellStyle name="Normal 7 3 3 2 3 2" xfId="48084"/>
    <cellStyle name="Normal 7 3 3 2 3 2 2" xfId="48085"/>
    <cellStyle name="Normal 7 3 3 2 3 3" xfId="48086"/>
    <cellStyle name="Normal 7 3 3 2 4" xfId="48087"/>
    <cellStyle name="Normal 7 3 3 2 4 2" xfId="48088"/>
    <cellStyle name="Normal 7 3 3 2 4 2 2" xfId="48089"/>
    <cellStyle name="Normal 7 3 3 2 4 3" xfId="48090"/>
    <cellStyle name="Normal 7 3 3 2 5" xfId="48091"/>
    <cellStyle name="Normal 7 3 3 2 5 2" xfId="48092"/>
    <cellStyle name="Normal 7 3 3 2 6" xfId="48093"/>
    <cellStyle name="Normal 7 3 3 3" xfId="48094"/>
    <cellStyle name="Normal 7 3 3 3 2" xfId="48095"/>
    <cellStyle name="Normal 7 3 3 3 2 2" xfId="48096"/>
    <cellStyle name="Normal 7 3 3 3 2 2 2" xfId="48097"/>
    <cellStyle name="Normal 7 3 3 3 2 3" xfId="48098"/>
    <cellStyle name="Normal 7 3 3 3 3" xfId="48099"/>
    <cellStyle name="Normal 7 3 3 3 3 2" xfId="48100"/>
    <cellStyle name="Normal 7 3 3 3 3 2 2" xfId="48101"/>
    <cellStyle name="Normal 7 3 3 3 3 3" xfId="48102"/>
    <cellStyle name="Normal 7 3 3 3 4" xfId="48103"/>
    <cellStyle name="Normal 7 3 3 3 4 2" xfId="48104"/>
    <cellStyle name="Normal 7 3 3 3 5" xfId="48105"/>
    <cellStyle name="Normal 7 3 3 4" xfId="48106"/>
    <cellStyle name="Normal 7 3 3 4 2" xfId="48107"/>
    <cellStyle name="Normal 7 3 3 4 2 2" xfId="48108"/>
    <cellStyle name="Normal 7 3 3 4 3" xfId="48109"/>
    <cellStyle name="Normal 7 3 3 5" xfId="48110"/>
    <cellStyle name="Normal 7 3 3 5 2" xfId="48111"/>
    <cellStyle name="Normal 7 3 3 5 2 2" xfId="48112"/>
    <cellStyle name="Normal 7 3 3 5 3" xfId="48113"/>
    <cellStyle name="Normal 7 3 3 6" xfId="48114"/>
    <cellStyle name="Normal 7 3 3 6 2" xfId="48115"/>
    <cellStyle name="Normal 7 3 3 6 2 2" xfId="48116"/>
    <cellStyle name="Normal 7 3 3 6 3" xfId="48117"/>
    <cellStyle name="Normal 7 3 3 7" xfId="48118"/>
    <cellStyle name="Normal 7 3 3 7 2" xfId="48119"/>
    <cellStyle name="Normal 7 3 3 8" xfId="48120"/>
    <cellStyle name="Normal 7 3 4" xfId="48121"/>
    <cellStyle name="Normal 7 3 4 2" xfId="48122"/>
    <cellStyle name="Normal 7 3 4 2 2" xfId="48123"/>
    <cellStyle name="Normal 7 3 4 2 2 2" xfId="48124"/>
    <cellStyle name="Normal 7 3 4 2 2 2 2" xfId="48125"/>
    <cellStyle name="Normal 7 3 4 2 2 3" xfId="48126"/>
    <cellStyle name="Normal 7 3 4 2 3" xfId="48127"/>
    <cellStyle name="Normal 7 3 4 2 3 2" xfId="48128"/>
    <cellStyle name="Normal 7 3 4 2 3 2 2" xfId="48129"/>
    <cellStyle name="Normal 7 3 4 2 3 3" xfId="48130"/>
    <cellStyle name="Normal 7 3 4 2 4" xfId="48131"/>
    <cellStyle name="Normal 7 3 4 2 4 2" xfId="48132"/>
    <cellStyle name="Normal 7 3 4 2 5" xfId="48133"/>
    <cellStyle name="Normal 7 3 4 3" xfId="48134"/>
    <cellStyle name="Normal 7 3 4 3 2" xfId="48135"/>
    <cellStyle name="Normal 7 3 4 3 2 2" xfId="48136"/>
    <cellStyle name="Normal 7 3 4 3 3" xfId="48137"/>
    <cellStyle name="Normal 7 3 4 4" xfId="48138"/>
    <cellStyle name="Normal 7 3 4 4 2" xfId="48139"/>
    <cellStyle name="Normal 7 3 4 4 2 2" xfId="48140"/>
    <cellStyle name="Normal 7 3 4 4 3" xfId="48141"/>
    <cellStyle name="Normal 7 3 4 5" xfId="48142"/>
    <cellStyle name="Normal 7 3 4 5 2" xfId="48143"/>
    <cellStyle name="Normal 7 3 4 6" xfId="48144"/>
    <cellStyle name="Normal 7 3 5" xfId="48145"/>
    <cellStyle name="Normal 7 3 5 2" xfId="48146"/>
    <cellStyle name="Normal 7 3 5 2 2" xfId="48147"/>
    <cellStyle name="Normal 7 3 5 2 2 2" xfId="48148"/>
    <cellStyle name="Normal 7 3 5 2 3" xfId="48149"/>
    <cellStyle name="Normal 7 3 5 3" xfId="48150"/>
    <cellStyle name="Normal 7 3 5 3 2" xfId="48151"/>
    <cellStyle name="Normal 7 3 5 3 2 2" xfId="48152"/>
    <cellStyle name="Normal 7 3 5 3 3" xfId="48153"/>
    <cellStyle name="Normal 7 3 5 4" xfId="48154"/>
    <cellStyle name="Normal 7 3 5 4 2" xfId="48155"/>
    <cellStyle name="Normal 7 3 5 5" xfId="48156"/>
    <cellStyle name="Normal 7 3 6" xfId="48157"/>
    <cellStyle name="Normal 7 3 6 2" xfId="48158"/>
    <cellStyle name="Normal 7 3 6 2 2" xfId="48159"/>
    <cellStyle name="Normal 7 3 6 3" xfId="48160"/>
    <cellStyle name="Normal 7 3 7" xfId="48161"/>
    <cellStyle name="Normal 7 3 7 2" xfId="48162"/>
    <cellStyle name="Normal 7 3 7 2 2" xfId="48163"/>
    <cellStyle name="Normal 7 3 7 3" xfId="48164"/>
    <cellStyle name="Normal 7 3 8" xfId="48165"/>
    <cellStyle name="Normal 7 3 8 2" xfId="48166"/>
    <cellStyle name="Normal 7 3 8 2 2" xfId="48167"/>
    <cellStyle name="Normal 7 3 8 3" xfId="48168"/>
    <cellStyle name="Normal 7 3 9" xfId="48169"/>
    <cellStyle name="Normal 7 3 9 2" xfId="48170"/>
    <cellStyle name="Normal 7 4" xfId="48171"/>
    <cellStyle name="Normal 7 5" xfId="48172"/>
    <cellStyle name="Normal 7 5 2" xfId="48173"/>
    <cellStyle name="Normal 7 5 2 2" xfId="48174"/>
    <cellStyle name="Normal 7 5 2 2 2" xfId="48175"/>
    <cellStyle name="Normal 7 5 2 2 2 2" xfId="48176"/>
    <cellStyle name="Normal 7 5 2 2 2 2 2" xfId="48177"/>
    <cellStyle name="Normal 7 5 2 2 2 2 2 2" xfId="48178"/>
    <cellStyle name="Normal 7 5 2 2 2 2 3" xfId="48179"/>
    <cellStyle name="Normal 7 5 2 2 2 3" xfId="48180"/>
    <cellStyle name="Normal 7 5 2 2 2 3 2" xfId="48181"/>
    <cellStyle name="Normal 7 5 2 2 2 3 2 2" xfId="48182"/>
    <cellStyle name="Normal 7 5 2 2 2 3 3" xfId="48183"/>
    <cellStyle name="Normal 7 5 2 2 2 4" xfId="48184"/>
    <cellStyle name="Normal 7 5 2 2 2 4 2" xfId="48185"/>
    <cellStyle name="Normal 7 5 2 2 2 5" xfId="48186"/>
    <cellStyle name="Normal 7 5 2 2 3" xfId="48187"/>
    <cellStyle name="Normal 7 5 2 2 3 2" xfId="48188"/>
    <cellStyle name="Normal 7 5 2 2 3 2 2" xfId="48189"/>
    <cellStyle name="Normal 7 5 2 2 3 3" xfId="48190"/>
    <cellStyle name="Normal 7 5 2 2 4" xfId="48191"/>
    <cellStyle name="Normal 7 5 2 2 4 2" xfId="48192"/>
    <cellStyle name="Normal 7 5 2 2 4 2 2" xfId="48193"/>
    <cellStyle name="Normal 7 5 2 2 4 3" xfId="48194"/>
    <cellStyle name="Normal 7 5 2 2 5" xfId="48195"/>
    <cellStyle name="Normal 7 5 2 2 5 2" xfId="48196"/>
    <cellStyle name="Normal 7 5 2 2 6" xfId="48197"/>
    <cellStyle name="Normal 7 5 2 3" xfId="48198"/>
    <cellStyle name="Normal 7 5 2 3 2" xfId="48199"/>
    <cellStyle name="Normal 7 5 2 3 2 2" xfId="48200"/>
    <cellStyle name="Normal 7 5 2 3 2 2 2" xfId="48201"/>
    <cellStyle name="Normal 7 5 2 3 2 3" xfId="48202"/>
    <cellStyle name="Normal 7 5 2 3 3" xfId="48203"/>
    <cellStyle name="Normal 7 5 2 3 3 2" xfId="48204"/>
    <cellStyle name="Normal 7 5 2 3 3 2 2" xfId="48205"/>
    <cellStyle name="Normal 7 5 2 3 3 3" xfId="48206"/>
    <cellStyle name="Normal 7 5 2 3 4" xfId="48207"/>
    <cellStyle name="Normal 7 5 2 3 4 2" xfId="48208"/>
    <cellStyle name="Normal 7 5 2 3 5" xfId="48209"/>
    <cellStyle name="Normal 7 5 2 4" xfId="48210"/>
    <cellStyle name="Normal 7 5 2 4 2" xfId="48211"/>
    <cellStyle name="Normal 7 5 2 4 2 2" xfId="48212"/>
    <cellStyle name="Normal 7 5 2 4 3" xfId="48213"/>
    <cellStyle name="Normal 7 5 2 5" xfId="48214"/>
    <cellStyle name="Normal 7 5 2 5 2" xfId="48215"/>
    <cellStyle name="Normal 7 5 2 5 2 2" xfId="48216"/>
    <cellStyle name="Normal 7 5 2 5 3" xfId="48217"/>
    <cellStyle name="Normal 7 5 2 6" xfId="48218"/>
    <cellStyle name="Normal 7 5 2 6 2" xfId="48219"/>
    <cellStyle name="Normal 7 5 2 6 2 2" xfId="48220"/>
    <cellStyle name="Normal 7 5 2 6 3" xfId="48221"/>
    <cellStyle name="Normal 7 5 2 7" xfId="48222"/>
    <cellStyle name="Normal 7 5 2 7 2" xfId="48223"/>
    <cellStyle name="Normal 7 5 2 8" xfId="48224"/>
    <cellStyle name="Normal 7 5 3" xfId="48225"/>
    <cellStyle name="Normal 7 5 3 2" xfId="48226"/>
    <cellStyle name="Normal 7 5 3 2 2" xfId="48227"/>
    <cellStyle name="Normal 7 5 3 2 2 2" xfId="48228"/>
    <cellStyle name="Normal 7 5 3 2 2 2 2" xfId="48229"/>
    <cellStyle name="Normal 7 5 3 2 2 3" xfId="48230"/>
    <cellStyle name="Normal 7 5 3 2 3" xfId="48231"/>
    <cellStyle name="Normal 7 5 3 2 3 2" xfId="48232"/>
    <cellStyle name="Normal 7 5 3 2 3 2 2" xfId="48233"/>
    <cellStyle name="Normal 7 5 3 2 3 3" xfId="48234"/>
    <cellStyle name="Normal 7 5 3 2 4" xfId="48235"/>
    <cellStyle name="Normal 7 5 3 2 4 2" xfId="48236"/>
    <cellStyle name="Normal 7 5 3 2 5" xfId="48237"/>
    <cellStyle name="Normal 7 5 3 3" xfId="48238"/>
    <cellStyle name="Normal 7 5 3 3 2" xfId="48239"/>
    <cellStyle name="Normal 7 5 3 3 2 2" xfId="48240"/>
    <cellStyle name="Normal 7 5 3 3 3" xfId="48241"/>
    <cellStyle name="Normal 7 5 3 4" xfId="48242"/>
    <cellStyle name="Normal 7 5 3 4 2" xfId="48243"/>
    <cellStyle name="Normal 7 5 3 4 2 2" xfId="48244"/>
    <cellStyle name="Normal 7 5 3 4 3" xfId="48245"/>
    <cellStyle name="Normal 7 5 3 5" xfId="48246"/>
    <cellStyle name="Normal 7 5 3 5 2" xfId="48247"/>
    <cellStyle name="Normal 7 5 3 6" xfId="48248"/>
    <cellStyle name="Normal 7 5 4" xfId="48249"/>
    <cellStyle name="Normal 7 5 4 2" xfId="48250"/>
    <cellStyle name="Normal 7 5 4 2 2" xfId="48251"/>
    <cellStyle name="Normal 7 5 4 2 2 2" xfId="48252"/>
    <cellStyle name="Normal 7 5 4 2 3" xfId="48253"/>
    <cellStyle name="Normal 7 5 4 3" xfId="48254"/>
    <cellStyle name="Normal 7 5 4 3 2" xfId="48255"/>
    <cellStyle name="Normal 7 5 4 3 2 2" xfId="48256"/>
    <cellStyle name="Normal 7 5 4 3 3" xfId="48257"/>
    <cellStyle name="Normal 7 5 4 4" xfId="48258"/>
    <cellStyle name="Normal 7 5 4 4 2" xfId="48259"/>
    <cellStyle name="Normal 7 5 4 5" xfId="48260"/>
    <cellStyle name="Normal 7 5 5" xfId="48261"/>
    <cellStyle name="Normal 7 5 5 2" xfId="48262"/>
    <cellStyle name="Normal 7 5 5 2 2" xfId="48263"/>
    <cellStyle name="Normal 7 5 5 3" xfId="48264"/>
    <cellStyle name="Normal 7 5 6" xfId="48265"/>
    <cellStyle name="Normal 7 5 6 2" xfId="48266"/>
    <cellStyle name="Normal 7 5 6 2 2" xfId="48267"/>
    <cellStyle name="Normal 7 5 6 3" xfId="48268"/>
    <cellStyle name="Normal 7 5 7" xfId="48269"/>
    <cellStyle name="Normal 7 5 7 2" xfId="48270"/>
    <cellStyle name="Normal 7 5 7 2 2" xfId="48271"/>
    <cellStyle name="Normal 7 5 7 3" xfId="48272"/>
    <cellStyle name="Normal 7 5 8" xfId="48273"/>
    <cellStyle name="Normal 7 5 8 2" xfId="48274"/>
    <cellStyle name="Normal 7 5 9" xfId="48275"/>
    <cellStyle name="Normal 7 6" xfId="48276"/>
    <cellStyle name="Normal 7 6 2" xfId="48277"/>
    <cellStyle name="Normal 7 6 2 2" xfId="48278"/>
    <cellStyle name="Normal 7 6 2 2 2" xfId="48279"/>
    <cellStyle name="Normal 7 6 2 2 2 2" xfId="48280"/>
    <cellStyle name="Normal 7 6 2 2 2 2 2" xfId="48281"/>
    <cellStyle name="Normal 7 6 2 2 2 3" xfId="48282"/>
    <cellStyle name="Normal 7 6 2 2 3" xfId="48283"/>
    <cellStyle name="Normal 7 6 2 2 3 2" xfId="48284"/>
    <cellStyle name="Normal 7 6 2 2 3 2 2" xfId="48285"/>
    <cellStyle name="Normal 7 6 2 2 3 3" xfId="48286"/>
    <cellStyle name="Normal 7 6 2 2 4" xfId="48287"/>
    <cellStyle name="Normal 7 6 2 2 4 2" xfId="48288"/>
    <cellStyle name="Normal 7 6 2 2 5" xfId="48289"/>
    <cellStyle name="Normal 7 6 2 3" xfId="48290"/>
    <cellStyle name="Normal 7 6 2 3 2" xfId="48291"/>
    <cellStyle name="Normal 7 6 2 3 2 2" xfId="48292"/>
    <cellStyle name="Normal 7 6 2 3 3" xfId="48293"/>
    <cellStyle name="Normal 7 6 2 4" xfId="48294"/>
    <cellStyle name="Normal 7 6 2 4 2" xfId="48295"/>
    <cellStyle name="Normal 7 6 2 4 2 2" xfId="48296"/>
    <cellStyle name="Normal 7 6 2 4 3" xfId="48297"/>
    <cellStyle name="Normal 7 6 2 5" xfId="48298"/>
    <cellStyle name="Normal 7 6 2 5 2" xfId="48299"/>
    <cellStyle name="Normal 7 6 2 6" xfId="48300"/>
    <cellStyle name="Normal 7 6 3" xfId="48301"/>
    <cellStyle name="Normal 7 6 3 2" xfId="48302"/>
    <cellStyle name="Normal 7 6 3 2 2" xfId="48303"/>
    <cellStyle name="Normal 7 6 3 2 2 2" xfId="48304"/>
    <cellStyle name="Normal 7 6 3 2 3" xfId="48305"/>
    <cellStyle name="Normal 7 6 3 3" xfId="48306"/>
    <cellStyle name="Normal 7 6 3 3 2" xfId="48307"/>
    <cellStyle name="Normal 7 6 3 3 2 2" xfId="48308"/>
    <cellStyle name="Normal 7 6 3 3 3" xfId="48309"/>
    <cellStyle name="Normal 7 6 3 4" xfId="48310"/>
    <cellStyle name="Normal 7 6 3 4 2" xfId="48311"/>
    <cellStyle name="Normal 7 6 3 5" xfId="48312"/>
    <cellStyle name="Normal 7 6 4" xfId="48313"/>
    <cellStyle name="Normal 7 6 4 2" xfId="48314"/>
    <cellStyle name="Normal 7 6 4 2 2" xfId="48315"/>
    <cellStyle name="Normal 7 6 4 3" xfId="48316"/>
    <cellStyle name="Normal 7 6 5" xfId="48317"/>
    <cellStyle name="Normal 7 6 5 2" xfId="48318"/>
    <cellStyle name="Normal 7 6 5 2 2" xfId="48319"/>
    <cellStyle name="Normal 7 6 5 3" xfId="48320"/>
    <cellStyle name="Normal 7 6 6" xfId="48321"/>
    <cellStyle name="Normal 7 6 6 2" xfId="48322"/>
    <cellStyle name="Normal 7 6 6 2 2" xfId="48323"/>
    <cellStyle name="Normal 7 6 6 3" xfId="48324"/>
    <cellStyle name="Normal 7 6 7" xfId="48325"/>
    <cellStyle name="Normal 7 6 7 2" xfId="48326"/>
    <cellStyle name="Normal 7 6 8" xfId="48327"/>
    <cellStyle name="Normal 7 7" xfId="48328"/>
    <cellStyle name="Normal 7 7 2" xfId="48329"/>
    <cellStyle name="Normal 7 7 2 2" xfId="48330"/>
    <cellStyle name="Normal 7 7 2 2 2" xfId="48331"/>
    <cellStyle name="Normal 7 7 2 2 2 2" xfId="48332"/>
    <cellStyle name="Normal 7 7 2 2 3" xfId="48333"/>
    <cellStyle name="Normal 7 7 2 3" xfId="48334"/>
    <cellStyle name="Normal 7 7 2 3 2" xfId="48335"/>
    <cellStyle name="Normal 7 7 2 3 2 2" xfId="48336"/>
    <cellStyle name="Normal 7 7 2 3 3" xfId="48337"/>
    <cellStyle name="Normal 7 7 2 4" xfId="48338"/>
    <cellStyle name="Normal 7 7 2 4 2" xfId="48339"/>
    <cellStyle name="Normal 7 7 2 5" xfId="48340"/>
    <cellStyle name="Normal 7 7 3" xfId="48341"/>
    <cellStyle name="Normal 7 7 3 2" xfId="48342"/>
    <cellStyle name="Normal 7 7 3 2 2" xfId="48343"/>
    <cellStyle name="Normal 7 7 3 3" xfId="48344"/>
    <cellStyle name="Normal 7 7 4" xfId="48345"/>
    <cellStyle name="Normal 7 7 4 2" xfId="48346"/>
    <cellStyle name="Normal 7 7 4 2 2" xfId="48347"/>
    <cellStyle name="Normal 7 7 4 3" xfId="48348"/>
    <cellStyle name="Normal 7 7 5" xfId="48349"/>
    <cellStyle name="Normal 7 7 5 2" xfId="48350"/>
    <cellStyle name="Normal 7 7 6" xfId="48351"/>
    <cellStyle name="Normal 7 8" xfId="48352"/>
    <cellStyle name="Normal 7 8 2" xfId="48353"/>
    <cellStyle name="Normal 7 8 2 2" xfId="48354"/>
    <cellStyle name="Normal 7 8 2 2 2" xfId="48355"/>
    <cellStyle name="Normal 7 8 2 3" xfId="48356"/>
    <cellStyle name="Normal 7 8 3" xfId="48357"/>
    <cellStyle name="Normal 7 8 3 2" xfId="48358"/>
    <cellStyle name="Normal 7 8 3 2 2" xfId="48359"/>
    <cellStyle name="Normal 7 8 3 3" xfId="48360"/>
    <cellStyle name="Normal 7 8 4" xfId="48361"/>
    <cellStyle name="Normal 7 8 4 2" xfId="48362"/>
    <cellStyle name="Normal 7 8 5" xfId="48363"/>
    <cellStyle name="Normal 7 9" xfId="48364"/>
    <cellStyle name="Normal 7 9 2" xfId="48365"/>
    <cellStyle name="Normal 7 9 2 2" xfId="48366"/>
    <cellStyle name="Normal 7 9 3" xfId="48367"/>
    <cellStyle name="Normal 70" xfId="48368"/>
    <cellStyle name="Normal 70 2" xfId="48369"/>
    <cellStyle name="Normal 71" xfId="48370"/>
    <cellStyle name="Normal 71 2" xfId="48371"/>
    <cellStyle name="Normal 72" xfId="48372"/>
    <cellStyle name="Normal 73" xfId="48373"/>
    <cellStyle name="Normal 73 2" xfId="48374"/>
    <cellStyle name="Normal 74" xfId="48375"/>
    <cellStyle name="Normal 74 2" xfId="48376"/>
    <cellStyle name="Normal 75" xfId="48377"/>
    <cellStyle name="Normal 76" xfId="48378"/>
    <cellStyle name="Normal 77" xfId="48379"/>
    <cellStyle name="Normal 77 2" xfId="48380"/>
    <cellStyle name="Normal 78" xfId="48381"/>
    <cellStyle name="Normal 79" xfId="48382"/>
    <cellStyle name="Normal 79 2" xfId="48383"/>
    <cellStyle name="Normal 8" xfId="393"/>
    <cellStyle name="Normal 8 2" xfId="4"/>
    <cellStyle name="Normal 8 2 2" xfId="48384"/>
    <cellStyle name="Normal 8 2 2 2" xfId="48385"/>
    <cellStyle name="Normal 8 3" xfId="48386"/>
    <cellStyle name="Normal 8 3 2" xfId="48387"/>
    <cellStyle name="Normal 8 4" xfId="48388"/>
    <cellStyle name="Normal 8 5" xfId="48389"/>
    <cellStyle name="Normal 8 6" xfId="52339"/>
    <cellStyle name="Normal 8 6 2" xfId="52630"/>
    <cellStyle name="Normal 8 6 3" xfId="52631"/>
    <cellStyle name="Normal 80" xfId="48390"/>
    <cellStyle name="Normal 80 2" xfId="48391"/>
    <cellStyle name="Normal 81" xfId="48392"/>
    <cellStyle name="Normal 82" xfId="48393"/>
    <cellStyle name="Normal 83" xfId="48394"/>
    <cellStyle name="Normal 84" xfId="48395"/>
    <cellStyle name="Normal 85" xfId="48396"/>
    <cellStyle name="Normal 86" xfId="48397"/>
    <cellStyle name="Normal 87" xfId="48398"/>
    <cellStyle name="Normal 88" xfId="48399"/>
    <cellStyle name="Normal 88 2" xfId="48400"/>
    <cellStyle name="Normal 89" xfId="48401"/>
    <cellStyle name="Normal 9" xfId="48402"/>
    <cellStyle name="Normal 9 10" xfId="48403"/>
    <cellStyle name="Normal 9 10 2" xfId="48404"/>
    <cellStyle name="Normal 9 11" xfId="48405"/>
    <cellStyle name="Normal 9 12" xfId="48406"/>
    <cellStyle name="Normal 9 13" xfId="48407"/>
    <cellStyle name="Normal 9 2" xfId="48408"/>
    <cellStyle name="Normal 9 2 2" xfId="48409"/>
    <cellStyle name="Normal 9 2 2 2" xfId="48410"/>
    <cellStyle name="Normal 9 2 2 2 2" xfId="48411"/>
    <cellStyle name="Normal 9 2 2 2 2 2" xfId="48412"/>
    <cellStyle name="Normal 9 2 2 2 2 2 2" xfId="48413"/>
    <cellStyle name="Normal 9 2 2 2 2 2 2 2" xfId="48414"/>
    <cellStyle name="Normal 9 2 2 2 2 2 3" xfId="48415"/>
    <cellStyle name="Normal 9 2 2 2 2 3" xfId="48416"/>
    <cellStyle name="Normal 9 2 2 2 2 3 2" xfId="48417"/>
    <cellStyle name="Normal 9 2 2 2 2 3 2 2" xfId="48418"/>
    <cellStyle name="Normal 9 2 2 2 2 3 3" xfId="48419"/>
    <cellStyle name="Normal 9 2 2 2 2 4" xfId="48420"/>
    <cellStyle name="Normal 9 2 2 2 2 4 2" xfId="48421"/>
    <cellStyle name="Normal 9 2 2 2 2 5" xfId="48422"/>
    <cellStyle name="Normal 9 2 2 2 3" xfId="48423"/>
    <cellStyle name="Normal 9 2 2 2 3 2" xfId="48424"/>
    <cellStyle name="Normal 9 2 2 2 3 2 2" xfId="48425"/>
    <cellStyle name="Normal 9 2 2 2 3 3" xfId="48426"/>
    <cellStyle name="Normal 9 2 2 2 4" xfId="48427"/>
    <cellStyle name="Normal 9 2 2 2 4 2" xfId="48428"/>
    <cellStyle name="Normal 9 2 2 2 4 2 2" xfId="48429"/>
    <cellStyle name="Normal 9 2 2 2 4 3" xfId="48430"/>
    <cellStyle name="Normal 9 2 2 2 5" xfId="48431"/>
    <cellStyle name="Normal 9 2 2 2 5 2" xfId="48432"/>
    <cellStyle name="Normal 9 2 2 2 6" xfId="48433"/>
    <cellStyle name="Normal 9 2 2 3" xfId="48434"/>
    <cellStyle name="Normal 9 2 2 3 2" xfId="48435"/>
    <cellStyle name="Normal 9 2 2 3 2 2" xfId="48436"/>
    <cellStyle name="Normal 9 2 2 3 2 2 2" xfId="48437"/>
    <cellStyle name="Normal 9 2 2 3 2 3" xfId="48438"/>
    <cellStyle name="Normal 9 2 2 3 3" xfId="48439"/>
    <cellStyle name="Normal 9 2 2 3 3 2" xfId="48440"/>
    <cellStyle name="Normal 9 2 2 3 3 2 2" xfId="48441"/>
    <cellStyle name="Normal 9 2 2 3 3 3" xfId="48442"/>
    <cellStyle name="Normal 9 2 2 3 4" xfId="48443"/>
    <cellStyle name="Normal 9 2 2 3 4 2" xfId="48444"/>
    <cellStyle name="Normal 9 2 2 3 5" xfId="48445"/>
    <cellStyle name="Normal 9 2 2 4" xfId="48446"/>
    <cellStyle name="Normal 9 2 2 4 2" xfId="48447"/>
    <cellStyle name="Normal 9 2 2 4 2 2" xfId="48448"/>
    <cellStyle name="Normal 9 2 2 4 3" xfId="48449"/>
    <cellStyle name="Normal 9 2 2 5" xfId="48450"/>
    <cellStyle name="Normal 9 2 2 5 2" xfId="48451"/>
    <cellStyle name="Normal 9 2 2 5 2 2" xfId="48452"/>
    <cellStyle name="Normal 9 2 2 5 3" xfId="48453"/>
    <cellStyle name="Normal 9 2 2 6" xfId="48454"/>
    <cellStyle name="Normal 9 2 2 6 2" xfId="48455"/>
    <cellStyle name="Normal 9 2 2 6 2 2" xfId="48456"/>
    <cellStyle name="Normal 9 2 2 6 3" xfId="48457"/>
    <cellStyle name="Normal 9 2 2 7" xfId="48458"/>
    <cellStyle name="Normal 9 2 2 7 2" xfId="48459"/>
    <cellStyle name="Normal 9 2 2 8" xfId="48460"/>
    <cellStyle name="Normal 9 2 3" xfId="48461"/>
    <cellStyle name="Normal 9 2 3 2" xfId="48462"/>
    <cellStyle name="Normal 9 2 3 2 2" xfId="48463"/>
    <cellStyle name="Normal 9 2 3 2 2 2" xfId="48464"/>
    <cellStyle name="Normal 9 2 3 2 2 2 2" xfId="48465"/>
    <cellStyle name="Normal 9 2 3 2 2 3" xfId="48466"/>
    <cellStyle name="Normal 9 2 3 2 3" xfId="48467"/>
    <cellStyle name="Normal 9 2 3 2 3 2" xfId="48468"/>
    <cellStyle name="Normal 9 2 3 2 3 2 2" xfId="48469"/>
    <cellStyle name="Normal 9 2 3 2 3 3" xfId="48470"/>
    <cellStyle name="Normal 9 2 3 2 4" xfId="48471"/>
    <cellStyle name="Normal 9 2 3 2 4 2" xfId="48472"/>
    <cellStyle name="Normal 9 2 3 2 5" xfId="48473"/>
    <cellStyle name="Normal 9 2 3 3" xfId="48474"/>
    <cellStyle name="Normal 9 2 3 3 2" xfId="48475"/>
    <cellStyle name="Normal 9 2 3 3 2 2" xfId="48476"/>
    <cellStyle name="Normal 9 2 3 3 3" xfId="48477"/>
    <cellStyle name="Normal 9 2 3 4" xfId="48478"/>
    <cellStyle name="Normal 9 2 3 4 2" xfId="48479"/>
    <cellStyle name="Normal 9 2 3 4 2 2" xfId="48480"/>
    <cellStyle name="Normal 9 2 3 4 3" xfId="48481"/>
    <cellStyle name="Normal 9 2 3 5" xfId="48482"/>
    <cellStyle name="Normal 9 2 3 5 2" xfId="48483"/>
    <cellStyle name="Normal 9 2 3 6" xfId="48484"/>
    <cellStyle name="Normal 9 2 4" xfId="48485"/>
    <cellStyle name="Normal 9 2 4 2" xfId="48486"/>
    <cellStyle name="Normal 9 2 4 2 2" xfId="48487"/>
    <cellStyle name="Normal 9 2 4 2 2 2" xfId="48488"/>
    <cellStyle name="Normal 9 2 4 2 3" xfId="48489"/>
    <cellStyle name="Normal 9 2 4 3" xfId="48490"/>
    <cellStyle name="Normal 9 2 4 3 2" xfId="48491"/>
    <cellStyle name="Normal 9 2 4 3 2 2" xfId="48492"/>
    <cellStyle name="Normal 9 2 4 3 3" xfId="48493"/>
    <cellStyle name="Normal 9 2 4 4" xfId="48494"/>
    <cellStyle name="Normal 9 2 4 4 2" xfId="48495"/>
    <cellStyle name="Normal 9 2 4 5" xfId="48496"/>
    <cellStyle name="Normal 9 2 5" xfId="48497"/>
    <cellStyle name="Normal 9 2 5 2" xfId="48498"/>
    <cellStyle name="Normal 9 2 5 2 2" xfId="48499"/>
    <cellStyle name="Normal 9 2 5 3" xfId="48500"/>
    <cellStyle name="Normal 9 2 6" xfId="48501"/>
    <cellStyle name="Normal 9 2 6 2" xfId="48502"/>
    <cellStyle name="Normal 9 2 6 2 2" xfId="48503"/>
    <cellStyle name="Normal 9 2 6 3" xfId="48504"/>
    <cellStyle name="Normal 9 2 7" xfId="48505"/>
    <cellStyle name="Normal 9 2 7 2" xfId="48506"/>
    <cellStyle name="Normal 9 2 7 2 2" xfId="48507"/>
    <cellStyle name="Normal 9 2 7 3" xfId="48508"/>
    <cellStyle name="Normal 9 2 8" xfId="48509"/>
    <cellStyle name="Normal 9 2 8 2" xfId="48510"/>
    <cellStyle name="Normal 9 2 9" xfId="48511"/>
    <cellStyle name="Normal 9 3" xfId="48512"/>
    <cellStyle name="Normal 9 3 2" xfId="48513"/>
    <cellStyle name="Normal 9 3 2 2" xfId="48514"/>
    <cellStyle name="Normal 9 3 2 2 2" xfId="48515"/>
    <cellStyle name="Normal 9 3 2 2 2 2" xfId="48516"/>
    <cellStyle name="Normal 9 3 2 2 2 2 2" xfId="48517"/>
    <cellStyle name="Normal 9 3 2 2 2 3" xfId="48518"/>
    <cellStyle name="Normal 9 3 2 2 3" xfId="48519"/>
    <cellStyle name="Normal 9 3 2 2 3 2" xfId="48520"/>
    <cellStyle name="Normal 9 3 2 2 3 2 2" xfId="48521"/>
    <cellStyle name="Normal 9 3 2 2 3 3" xfId="48522"/>
    <cellStyle name="Normal 9 3 2 2 4" xfId="48523"/>
    <cellStyle name="Normal 9 3 2 2 4 2" xfId="48524"/>
    <cellStyle name="Normal 9 3 2 2 5" xfId="48525"/>
    <cellStyle name="Normal 9 3 2 3" xfId="48526"/>
    <cellStyle name="Normal 9 3 2 3 2" xfId="48527"/>
    <cellStyle name="Normal 9 3 2 3 2 2" xfId="48528"/>
    <cellStyle name="Normal 9 3 2 3 3" xfId="48529"/>
    <cellStyle name="Normal 9 3 2 4" xfId="48530"/>
    <cellStyle name="Normal 9 3 2 4 2" xfId="48531"/>
    <cellStyle name="Normal 9 3 2 4 2 2" xfId="48532"/>
    <cellStyle name="Normal 9 3 2 4 3" xfId="48533"/>
    <cellStyle name="Normal 9 3 2 5" xfId="48534"/>
    <cellStyle name="Normal 9 3 2 5 2" xfId="48535"/>
    <cellStyle name="Normal 9 3 2 6" xfId="48536"/>
    <cellStyle name="Normal 9 3 3" xfId="48537"/>
    <cellStyle name="Normal 9 3 3 2" xfId="48538"/>
    <cellStyle name="Normal 9 3 3 2 2" xfId="48539"/>
    <cellStyle name="Normal 9 3 3 2 2 2" xfId="48540"/>
    <cellStyle name="Normal 9 3 3 2 3" xfId="48541"/>
    <cellStyle name="Normal 9 3 3 3" xfId="48542"/>
    <cellStyle name="Normal 9 3 3 3 2" xfId="48543"/>
    <cellStyle name="Normal 9 3 3 3 2 2" xfId="48544"/>
    <cellStyle name="Normal 9 3 3 3 3" xfId="48545"/>
    <cellStyle name="Normal 9 3 3 4" xfId="48546"/>
    <cellStyle name="Normal 9 3 3 4 2" xfId="48547"/>
    <cellStyle name="Normal 9 3 3 5" xfId="48548"/>
    <cellStyle name="Normal 9 3 4" xfId="48549"/>
    <cellStyle name="Normal 9 3 4 2" xfId="48550"/>
    <cellStyle name="Normal 9 3 4 2 2" xfId="48551"/>
    <cellStyle name="Normal 9 3 4 3" xfId="48552"/>
    <cellStyle name="Normal 9 3 5" xfId="48553"/>
    <cellStyle name="Normal 9 3 5 2" xfId="48554"/>
    <cellStyle name="Normal 9 3 5 2 2" xfId="48555"/>
    <cellStyle name="Normal 9 3 5 3" xfId="48556"/>
    <cellStyle name="Normal 9 3 6" xfId="48557"/>
    <cellStyle name="Normal 9 3 6 2" xfId="48558"/>
    <cellStyle name="Normal 9 3 6 2 2" xfId="48559"/>
    <cellStyle name="Normal 9 3 6 3" xfId="48560"/>
    <cellStyle name="Normal 9 3 7" xfId="48561"/>
    <cellStyle name="Normal 9 3 7 2" xfId="48562"/>
    <cellStyle name="Normal 9 3 8" xfId="48563"/>
    <cellStyle name="Normal 9 4" xfId="48564"/>
    <cellStyle name="Normal 9 4 2" xfId="48565"/>
    <cellStyle name="Normal 9 4 2 2" xfId="48566"/>
    <cellStyle name="Normal 9 4 2 2 2" xfId="48567"/>
    <cellStyle name="Normal 9 4 2 2 2 2" xfId="48568"/>
    <cellStyle name="Normal 9 4 2 2 3" xfId="48569"/>
    <cellStyle name="Normal 9 4 2 3" xfId="48570"/>
    <cellStyle name="Normal 9 4 2 3 2" xfId="48571"/>
    <cellStyle name="Normal 9 4 2 3 2 2" xfId="48572"/>
    <cellStyle name="Normal 9 4 2 3 3" xfId="48573"/>
    <cellStyle name="Normal 9 4 2 4" xfId="48574"/>
    <cellStyle name="Normal 9 4 2 4 2" xfId="48575"/>
    <cellStyle name="Normal 9 4 2 5" xfId="48576"/>
    <cellStyle name="Normal 9 4 3" xfId="48577"/>
    <cellStyle name="Normal 9 4 3 2" xfId="48578"/>
    <cellStyle name="Normal 9 4 3 2 2" xfId="48579"/>
    <cellStyle name="Normal 9 4 3 3" xfId="48580"/>
    <cellStyle name="Normal 9 4 4" xfId="48581"/>
    <cellStyle name="Normal 9 4 4 2" xfId="48582"/>
    <cellStyle name="Normal 9 4 4 2 2" xfId="48583"/>
    <cellStyle name="Normal 9 4 4 3" xfId="48584"/>
    <cellStyle name="Normal 9 4 5" xfId="48585"/>
    <cellStyle name="Normal 9 4 5 2" xfId="48586"/>
    <cellStyle name="Normal 9 4 6" xfId="48587"/>
    <cellStyle name="Normal 9 5" xfId="48588"/>
    <cellStyle name="Normal 9 5 2" xfId="48589"/>
    <cellStyle name="Normal 9 5 2 2" xfId="48590"/>
    <cellStyle name="Normal 9 5 2 2 2" xfId="48591"/>
    <cellStyle name="Normal 9 5 2 3" xfId="48592"/>
    <cellStyle name="Normal 9 5 3" xfId="48593"/>
    <cellStyle name="Normal 9 5 3 2" xfId="48594"/>
    <cellStyle name="Normal 9 5 3 2 2" xfId="48595"/>
    <cellStyle name="Normal 9 5 3 3" xfId="48596"/>
    <cellStyle name="Normal 9 5 4" xfId="48597"/>
    <cellStyle name="Normal 9 5 4 2" xfId="48598"/>
    <cellStyle name="Normal 9 5 5" xfId="48599"/>
    <cellStyle name="Normal 9 6" xfId="48600"/>
    <cellStyle name="Normal 9 6 2" xfId="48601"/>
    <cellStyle name="Normal 9 6 2 2" xfId="48602"/>
    <cellStyle name="Normal 9 6 3" xfId="48603"/>
    <cellStyle name="Normal 9 7" xfId="48604"/>
    <cellStyle name="Normal 9 7 2" xfId="48605"/>
    <cellStyle name="Normal 9 7 2 2" xfId="48606"/>
    <cellStyle name="Normal 9 7 3" xfId="48607"/>
    <cellStyle name="Normal 9 8" xfId="48608"/>
    <cellStyle name="Normal 9 8 2" xfId="48609"/>
    <cellStyle name="Normal 9 8 2 2" xfId="48610"/>
    <cellStyle name="Normal 9 8 3" xfId="48611"/>
    <cellStyle name="Normal 9 9" xfId="48612"/>
    <cellStyle name="Normal 9 9 2" xfId="48613"/>
    <cellStyle name="Normal 90" xfId="48614"/>
    <cellStyle name="Normal 90 2" xfId="48615"/>
    <cellStyle name="Normal 91" xfId="48616"/>
    <cellStyle name="Normal 92" xfId="48617"/>
    <cellStyle name="Normal 92 2" xfId="48618"/>
    <cellStyle name="Normal 93" xfId="48619"/>
    <cellStyle name="Normal 94" xfId="48620"/>
    <cellStyle name="Normal 95" xfId="48621"/>
    <cellStyle name="Normal 95 2" xfId="48622"/>
    <cellStyle name="Normal 96" xfId="48623"/>
    <cellStyle name="Normal 97" xfId="48624"/>
    <cellStyle name="Normal 98" xfId="48625"/>
    <cellStyle name="Normal 98 2" xfId="48626"/>
    <cellStyle name="Normal 99" xfId="48627"/>
    <cellStyle name="Note 10" xfId="48628"/>
    <cellStyle name="Note 10 10" xfId="48629"/>
    <cellStyle name="Note 10 2" xfId="48630"/>
    <cellStyle name="Note 10 2 2" xfId="48631"/>
    <cellStyle name="Note 10 2 2 2" xfId="48632"/>
    <cellStyle name="Note 10 2 2 2 2" xfId="48633"/>
    <cellStyle name="Note 10 2 2 2 2 2" xfId="48634"/>
    <cellStyle name="Note 10 2 2 2 2 2 2" xfId="48635"/>
    <cellStyle name="Note 10 2 2 2 2 2 2 2" xfId="48636"/>
    <cellStyle name="Note 10 2 2 2 2 2 3" xfId="48637"/>
    <cellStyle name="Note 10 2 2 2 2 3" xfId="48638"/>
    <cellStyle name="Note 10 2 2 2 2 3 2" xfId="48639"/>
    <cellStyle name="Note 10 2 2 2 2 3 2 2" xfId="48640"/>
    <cellStyle name="Note 10 2 2 2 2 3 3" xfId="48641"/>
    <cellStyle name="Note 10 2 2 2 2 4" xfId="48642"/>
    <cellStyle name="Note 10 2 2 2 2 4 2" xfId="48643"/>
    <cellStyle name="Note 10 2 2 2 2 5" xfId="48644"/>
    <cellStyle name="Note 10 2 2 2 3" xfId="48645"/>
    <cellStyle name="Note 10 2 2 2 3 2" xfId="48646"/>
    <cellStyle name="Note 10 2 2 2 3 2 2" xfId="48647"/>
    <cellStyle name="Note 10 2 2 2 3 3" xfId="48648"/>
    <cellStyle name="Note 10 2 2 2 4" xfId="48649"/>
    <cellStyle name="Note 10 2 2 2 4 2" xfId="48650"/>
    <cellStyle name="Note 10 2 2 2 4 2 2" xfId="48651"/>
    <cellStyle name="Note 10 2 2 2 4 3" xfId="48652"/>
    <cellStyle name="Note 10 2 2 2 5" xfId="48653"/>
    <cellStyle name="Note 10 2 2 2 5 2" xfId="48654"/>
    <cellStyle name="Note 10 2 2 2 6" xfId="48655"/>
    <cellStyle name="Note 10 2 2 3" xfId="48656"/>
    <cellStyle name="Note 10 2 2 3 2" xfId="48657"/>
    <cellStyle name="Note 10 2 2 3 2 2" xfId="48658"/>
    <cellStyle name="Note 10 2 2 3 2 2 2" xfId="48659"/>
    <cellStyle name="Note 10 2 2 3 2 3" xfId="48660"/>
    <cellStyle name="Note 10 2 2 3 3" xfId="48661"/>
    <cellStyle name="Note 10 2 2 3 3 2" xfId="48662"/>
    <cellStyle name="Note 10 2 2 3 3 2 2" xfId="48663"/>
    <cellStyle name="Note 10 2 2 3 3 3" xfId="48664"/>
    <cellStyle name="Note 10 2 2 3 4" xfId="48665"/>
    <cellStyle name="Note 10 2 2 3 4 2" xfId="48666"/>
    <cellStyle name="Note 10 2 2 3 5" xfId="48667"/>
    <cellStyle name="Note 10 2 2 4" xfId="48668"/>
    <cellStyle name="Note 10 2 2 4 2" xfId="48669"/>
    <cellStyle name="Note 10 2 2 4 2 2" xfId="48670"/>
    <cellStyle name="Note 10 2 2 4 3" xfId="48671"/>
    <cellStyle name="Note 10 2 2 5" xfId="48672"/>
    <cellStyle name="Note 10 2 2 5 2" xfId="48673"/>
    <cellStyle name="Note 10 2 2 5 2 2" xfId="48674"/>
    <cellStyle name="Note 10 2 2 5 3" xfId="48675"/>
    <cellStyle name="Note 10 2 2 6" xfId="48676"/>
    <cellStyle name="Note 10 2 2 6 2" xfId="48677"/>
    <cellStyle name="Note 10 2 2 6 2 2" xfId="48678"/>
    <cellStyle name="Note 10 2 2 6 3" xfId="48679"/>
    <cellStyle name="Note 10 2 2 7" xfId="48680"/>
    <cellStyle name="Note 10 2 2 7 2" xfId="48681"/>
    <cellStyle name="Note 10 2 2 8" xfId="48682"/>
    <cellStyle name="Note 10 2 3" xfId="48683"/>
    <cellStyle name="Note 10 2 3 2" xfId="48684"/>
    <cellStyle name="Note 10 2 3 2 2" xfId="48685"/>
    <cellStyle name="Note 10 2 3 2 2 2" xfId="48686"/>
    <cellStyle name="Note 10 2 3 2 2 2 2" xfId="48687"/>
    <cellStyle name="Note 10 2 3 2 2 3" xfId="48688"/>
    <cellStyle name="Note 10 2 3 2 3" xfId="48689"/>
    <cellStyle name="Note 10 2 3 2 3 2" xfId="48690"/>
    <cellStyle name="Note 10 2 3 2 3 2 2" xfId="48691"/>
    <cellStyle name="Note 10 2 3 2 3 3" xfId="48692"/>
    <cellStyle name="Note 10 2 3 2 4" xfId="48693"/>
    <cellStyle name="Note 10 2 3 2 4 2" xfId="48694"/>
    <cellStyle name="Note 10 2 3 2 5" xfId="48695"/>
    <cellStyle name="Note 10 2 3 3" xfId="48696"/>
    <cellStyle name="Note 10 2 3 3 2" xfId="48697"/>
    <cellStyle name="Note 10 2 3 3 2 2" xfId="48698"/>
    <cellStyle name="Note 10 2 3 3 3" xfId="48699"/>
    <cellStyle name="Note 10 2 3 4" xfId="48700"/>
    <cellStyle name="Note 10 2 3 4 2" xfId="48701"/>
    <cellStyle name="Note 10 2 3 4 2 2" xfId="48702"/>
    <cellStyle name="Note 10 2 3 4 3" xfId="48703"/>
    <cellStyle name="Note 10 2 3 5" xfId="48704"/>
    <cellStyle name="Note 10 2 3 5 2" xfId="48705"/>
    <cellStyle name="Note 10 2 3 6" xfId="48706"/>
    <cellStyle name="Note 10 2 4" xfId="48707"/>
    <cellStyle name="Note 10 2 4 2" xfId="48708"/>
    <cellStyle name="Note 10 2 4 2 2" xfId="48709"/>
    <cellStyle name="Note 10 2 4 2 2 2" xfId="48710"/>
    <cellStyle name="Note 10 2 4 2 3" xfId="48711"/>
    <cellStyle name="Note 10 2 4 3" xfId="48712"/>
    <cellStyle name="Note 10 2 4 3 2" xfId="48713"/>
    <cellStyle name="Note 10 2 4 3 2 2" xfId="48714"/>
    <cellStyle name="Note 10 2 4 3 3" xfId="48715"/>
    <cellStyle name="Note 10 2 4 4" xfId="48716"/>
    <cellStyle name="Note 10 2 4 4 2" xfId="48717"/>
    <cellStyle name="Note 10 2 4 5" xfId="48718"/>
    <cellStyle name="Note 10 2 5" xfId="48719"/>
    <cellStyle name="Note 10 2 5 2" xfId="48720"/>
    <cellStyle name="Note 10 2 5 2 2" xfId="48721"/>
    <cellStyle name="Note 10 2 5 3" xfId="48722"/>
    <cellStyle name="Note 10 2 6" xfId="48723"/>
    <cellStyle name="Note 10 2 6 2" xfId="48724"/>
    <cellStyle name="Note 10 2 6 2 2" xfId="48725"/>
    <cellStyle name="Note 10 2 6 3" xfId="48726"/>
    <cellStyle name="Note 10 2 7" xfId="48727"/>
    <cellStyle name="Note 10 2 7 2" xfId="48728"/>
    <cellStyle name="Note 10 2 7 2 2" xfId="48729"/>
    <cellStyle name="Note 10 2 7 3" xfId="48730"/>
    <cellStyle name="Note 10 2 8" xfId="48731"/>
    <cellStyle name="Note 10 2 8 2" xfId="48732"/>
    <cellStyle name="Note 10 2 9" xfId="48733"/>
    <cellStyle name="Note 10 3" xfId="48734"/>
    <cellStyle name="Note 10 3 2" xfId="48735"/>
    <cellStyle name="Note 10 3 2 2" xfId="48736"/>
    <cellStyle name="Note 10 3 2 2 2" xfId="48737"/>
    <cellStyle name="Note 10 3 2 2 2 2" xfId="48738"/>
    <cellStyle name="Note 10 3 2 2 2 2 2" xfId="48739"/>
    <cellStyle name="Note 10 3 2 2 2 3" xfId="48740"/>
    <cellStyle name="Note 10 3 2 2 3" xfId="48741"/>
    <cellStyle name="Note 10 3 2 2 3 2" xfId="48742"/>
    <cellStyle name="Note 10 3 2 2 3 2 2" xfId="48743"/>
    <cellStyle name="Note 10 3 2 2 3 3" xfId="48744"/>
    <cellStyle name="Note 10 3 2 2 4" xfId="48745"/>
    <cellStyle name="Note 10 3 2 2 4 2" xfId="48746"/>
    <cellStyle name="Note 10 3 2 2 5" xfId="48747"/>
    <cellStyle name="Note 10 3 2 3" xfId="48748"/>
    <cellStyle name="Note 10 3 2 3 2" xfId="48749"/>
    <cellStyle name="Note 10 3 2 3 2 2" xfId="48750"/>
    <cellStyle name="Note 10 3 2 3 3" xfId="48751"/>
    <cellStyle name="Note 10 3 2 4" xfId="48752"/>
    <cellStyle name="Note 10 3 2 4 2" xfId="48753"/>
    <cellStyle name="Note 10 3 2 4 2 2" xfId="48754"/>
    <cellStyle name="Note 10 3 2 4 3" xfId="48755"/>
    <cellStyle name="Note 10 3 2 5" xfId="48756"/>
    <cellStyle name="Note 10 3 2 5 2" xfId="48757"/>
    <cellStyle name="Note 10 3 2 6" xfId="48758"/>
    <cellStyle name="Note 10 3 3" xfId="48759"/>
    <cellStyle name="Note 10 3 3 2" xfId="48760"/>
    <cellStyle name="Note 10 3 3 2 2" xfId="48761"/>
    <cellStyle name="Note 10 3 3 2 2 2" xfId="48762"/>
    <cellStyle name="Note 10 3 3 2 3" xfId="48763"/>
    <cellStyle name="Note 10 3 3 3" xfId="48764"/>
    <cellStyle name="Note 10 3 3 3 2" xfId="48765"/>
    <cellStyle name="Note 10 3 3 3 2 2" xfId="48766"/>
    <cellStyle name="Note 10 3 3 3 3" xfId="48767"/>
    <cellStyle name="Note 10 3 3 4" xfId="48768"/>
    <cellStyle name="Note 10 3 3 4 2" xfId="48769"/>
    <cellStyle name="Note 10 3 3 5" xfId="48770"/>
    <cellStyle name="Note 10 3 4" xfId="48771"/>
    <cellStyle name="Note 10 3 4 2" xfId="48772"/>
    <cellStyle name="Note 10 3 4 2 2" xfId="48773"/>
    <cellStyle name="Note 10 3 4 3" xfId="48774"/>
    <cellStyle name="Note 10 3 5" xfId="48775"/>
    <cellStyle name="Note 10 3 5 2" xfId="48776"/>
    <cellStyle name="Note 10 3 5 2 2" xfId="48777"/>
    <cellStyle name="Note 10 3 5 3" xfId="48778"/>
    <cellStyle name="Note 10 3 6" xfId="48779"/>
    <cellStyle name="Note 10 3 6 2" xfId="48780"/>
    <cellStyle name="Note 10 3 6 2 2" xfId="48781"/>
    <cellStyle name="Note 10 3 6 3" xfId="48782"/>
    <cellStyle name="Note 10 3 7" xfId="48783"/>
    <cellStyle name="Note 10 3 7 2" xfId="48784"/>
    <cellStyle name="Note 10 3 8" xfId="48785"/>
    <cellStyle name="Note 10 4" xfId="48786"/>
    <cellStyle name="Note 10 4 2" xfId="48787"/>
    <cellStyle name="Note 10 4 2 2" xfId="48788"/>
    <cellStyle name="Note 10 4 2 2 2" xfId="48789"/>
    <cellStyle name="Note 10 4 2 2 2 2" xfId="48790"/>
    <cellStyle name="Note 10 4 2 2 3" xfId="48791"/>
    <cellStyle name="Note 10 4 2 3" xfId="48792"/>
    <cellStyle name="Note 10 4 2 3 2" xfId="48793"/>
    <cellStyle name="Note 10 4 2 3 2 2" xfId="48794"/>
    <cellStyle name="Note 10 4 2 3 3" xfId="48795"/>
    <cellStyle name="Note 10 4 2 4" xfId="48796"/>
    <cellStyle name="Note 10 4 2 4 2" xfId="48797"/>
    <cellStyle name="Note 10 4 2 5" xfId="48798"/>
    <cellStyle name="Note 10 4 3" xfId="48799"/>
    <cellStyle name="Note 10 4 3 2" xfId="48800"/>
    <cellStyle name="Note 10 4 3 2 2" xfId="48801"/>
    <cellStyle name="Note 10 4 3 3" xfId="48802"/>
    <cellStyle name="Note 10 4 4" xfId="48803"/>
    <cellStyle name="Note 10 4 4 2" xfId="48804"/>
    <cellStyle name="Note 10 4 4 2 2" xfId="48805"/>
    <cellStyle name="Note 10 4 4 3" xfId="48806"/>
    <cellStyle name="Note 10 4 5" xfId="48807"/>
    <cellStyle name="Note 10 4 5 2" xfId="48808"/>
    <cellStyle name="Note 10 4 6" xfId="48809"/>
    <cellStyle name="Note 10 5" xfId="48810"/>
    <cellStyle name="Note 10 5 2" xfId="48811"/>
    <cellStyle name="Note 10 5 2 2" xfId="48812"/>
    <cellStyle name="Note 10 5 2 2 2" xfId="48813"/>
    <cellStyle name="Note 10 5 2 3" xfId="48814"/>
    <cellStyle name="Note 10 5 3" xfId="48815"/>
    <cellStyle name="Note 10 5 3 2" xfId="48816"/>
    <cellStyle name="Note 10 5 3 2 2" xfId="48817"/>
    <cellStyle name="Note 10 5 3 3" xfId="48818"/>
    <cellStyle name="Note 10 5 4" xfId="48819"/>
    <cellStyle name="Note 10 5 4 2" xfId="48820"/>
    <cellStyle name="Note 10 5 5" xfId="48821"/>
    <cellStyle name="Note 10 6" xfId="48822"/>
    <cellStyle name="Note 10 6 2" xfId="48823"/>
    <cellStyle name="Note 10 6 2 2" xfId="48824"/>
    <cellStyle name="Note 10 6 3" xfId="48825"/>
    <cellStyle name="Note 10 7" xfId="48826"/>
    <cellStyle name="Note 10 7 2" xfId="48827"/>
    <cellStyle name="Note 10 7 2 2" xfId="48828"/>
    <cellStyle name="Note 10 7 3" xfId="48829"/>
    <cellStyle name="Note 10 8" xfId="48830"/>
    <cellStyle name="Note 10 8 2" xfId="48831"/>
    <cellStyle name="Note 10 8 2 2" xfId="48832"/>
    <cellStyle name="Note 10 8 3" xfId="48833"/>
    <cellStyle name="Note 10 9" xfId="48834"/>
    <cellStyle name="Note 10 9 2" xfId="48835"/>
    <cellStyle name="Note 100" xfId="48836"/>
    <cellStyle name="Note 101" xfId="48837"/>
    <cellStyle name="Note 102" xfId="48838"/>
    <cellStyle name="Note 103" xfId="48839"/>
    <cellStyle name="Note 104" xfId="48840"/>
    <cellStyle name="Note 105" xfId="48841"/>
    <cellStyle name="Note 106" xfId="48842"/>
    <cellStyle name="Note 107" xfId="48843"/>
    <cellStyle name="Note 108" xfId="48844"/>
    <cellStyle name="Note 109" xfId="48845"/>
    <cellStyle name="Note 11" xfId="48846"/>
    <cellStyle name="Note 11 10" xfId="48847"/>
    <cellStyle name="Note 11 2" xfId="48848"/>
    <cellStyle name="Note 11 2 2" xfId="48849"/>
    <cellStyle name="Note 11 2 2 2" xfId="48850"/>
    <cellStyle name="Note 11 2 2 2 2" xfId="48851"/>
    <cellStyle name="Note 11 2 2 2 2 2" xfId="48852"/>
    <cellStyle name="Note 11 2 2 2 2 2 2" xfId="48853"/>
    <cellStyle name="Note 11 2 2 2 2 2 2 2" xfId="48854"/>
    <cellStyle name="Note 11 2 2 2 2 2 3" xfId="48855"/>
    <cellStyle name="Note 11 2 2 2 2 3" xfId="48856"/>
    <cellStyle name="Note 11 2 2 2 2 3 2" xfId="48857"/>
    <cellStyle name="Note 11 2 2 2 2 3 2 2" xfId="48858"/>
    <cellStyle name="Note 11 2 2 2 2 3 3" xfId="48859"/>
    <cellStyle name="Note 11 2 2 2 2 4" xfId="48860"/>
    <cellStyle name="Note 11 2 2 2 2 4 2" xfId="48861"/>
    <cellStyle name="Note 11 2 2 2 2 5" xfId="48862"/>
    <cellStyle name="Note 11 2 2 2 3" xfId="48863"/>
    <cellStyle name="Note 11 2 2 2 3 2" xfId="48864"/>
    <cellStyle name="Note 11 2 2 2 3 2 2" xfId="48865"/>
    <cellStyle name="Note 11 2 2 2 3 3" xfId="48866"/>
    <cellStyle name="Note 11 2 2 2 4" xfId="48867"/>
    <cellStyle name="Note 11 2 2 2 4 2" xfId="48868"/>
    <cellStyle name="Note 11 2 2 2 4 2 2" xfId="48869"/>
    <cellStyle name="Note 11 2 2 2 4 3" xfId="48870"/>
    <cellStyle name="Note 11 2 2 2 5" xfId="48871"/>
    <cellStyle name="Note 11 2 2 2 5 2" xfId="48872"/>
    <cellStyle name="Note 11 2 2 2 6" xfId="48873"/>
    <cellStyle name="Note 11 2 2 3" xfId="48874"/>
    <cellStyle name="Note 11 2 2 3 2" xfId="48875"/>
    <cellStyle name="Note 11 2 2 3 2 2" xfId="48876"/>
    <cellStyle name="Note 11 2 2 3 2 2 2" xfId="48877"/>
    <cellStyle name="Note 11 2 2 3 2 3" xfId="48878"/>
    <cellStyle name="Note 11 2 2 3 3" xfId="48879"/>
    <cellStyle name="Note 11 2 2 3 3 2" xfId="48880"/>
    <cellStyle name="Note 11 2 2 3 3 2 2" xfId="48881"/>
    <cellStyle name="Note 11 2 2 3 3 3" xfId="48882"/>
    <cellStyle name="Note 11 2 2 3 4" xfId="48883"/>
    <cellStyle name="Note 11 2 2 3 4 2" xfId="48884"/>
    <cellStyle name="Note 11 2 2 3 5" xfId="48885"/>
    <cellStyle name="Note 11 2 2 4" xfId="48886"/>
    <cellStyle name="Note 11 2 2 4 2" xfId="48887"/>
    <cellStyle name="Note 11 2 2 4 2 2" xfId="48888"/>
    <cellStyle name="Note 11 2 2 4 3" xfId="48889"/>
    <cellStyle name="Note 11 2 2 5" xfId="48890"/>
    <cellStyle name="Note 11 2 2 5 2" xfId="48891"/>
    <cellStyle name="Note 11 2 2 5 2 2" xfId="48892"/>
    <cellStyle name="Note 11 2 2 5 3" xfId="48893"/>
    <cellStyle name="Note 11 2 2 6" xfId="48894"/>
    <cellStyle name="Note 11 2 2 6 2" xfId="48895"/>
    <cellStyle name="Note 11 2 2 6 2 2" xfId="48896"/>
    <cellStyle name="Note 11 2 2 6 3" xfId="48897"/>
    <cellStyle name="Note 11 2 2 7" xfId="48898"/>
    <cellStyle name="Note 11 2 2 7 2" xfId="48899"/>
    <cellStyle name="Note 11 2 2 8" xfId="48900"/>
    <cellStyle name="Note 11 2 3" xfId="48901"/>
    <cellStyle name="Note 11 2 3 2" xfId="48902"/>
    <cellStyle name="Note 11 2 3 2 2" xfId="48903"/>
    <cellStyle name="Note 11 2 3 2 2 2" xfId="48904"/>
    <cellStyle name="Note 11 2 3 2 2 2 2" xfId="48905"/>
    <cellStyle name="Note 11 2 3 2 2 3" xfId="48906"/>
    <cellStyle name="Note 11 2 3 2 3" xfId="48907"/>
    <cellStyle name="Note 11 2 3 2 3 2" xfId="48908"/>
    <cellStyle name="Note 11 2 3 2 3 2 2" xfId="48909"/>
    <cellStyle name="Note 11 2 3 2 3 3" xfId="48910"/>
    <cellStyle name="Note 11 2 3 2 4" xfId="48911"/>
    <cellStyle name="Note 11 2 3 2 4 2" xfId="48912"/>
    <cellStyle name="Note 11 2 3 2 5" xfId="48913"/>
    <cellStyle name="Note 11 2 3 3" xfId="48914"/>
    <cellStyle name="Note 11 2 3 3 2" xfId="48915"/>
    <cellStyle name="Note 11 2 3 3 2 2" xfId="48916"/>
    <cellStyle name="Note 11 2 3 3 3" xfId="48917"/>
    <cellStyle name="Note 11 2 3 4" xfId="48918"/>
    <cellStyle name="Note 11 2 3 4 2" xfId="48919"/>
    <cellStyle name="Note 11 2 3 4 2 2" xfId="48920"/>
    <cellStyle name="Note 11 2 3 4 3" xfId="48921"/>
    <cellStyle name="Note 11 2 3 5" xfId="48922"/>
    <cellStyle name="Note 11 2 3 5 2" xfId="48923"/>
    <cellStyle name="Note 11 2 3 6" xfId="48924"/>
    <cellStyle name="Note 11 2 4" xfId="48925"/>
    <cellStyle name="Note 11 2 4 2" xfId="48926"/>
    <cellStyle name="Note 11 2 4 2 2" xfId="48927"/>
    <cellStyle name="Note 11 2 4 2 2 2" xfId="48928"/>
    <cellStyle name="Note 11 2 4 2 3" xfId="48929"/>
    <cellStyle name="Note 11 2 4 3" xfId="48930"/>
    <cellStyle name="Note 11 2 4 3 2" xfId="48931"/>
    <cellStyle name="Note 11 2 4 3 2 2" xfId="48932"/>
    <cellStyle name="Note 11 2 4 3 3" xfId="48933"/>
    <cellStyle name="Note 11 2 4 4" xfId="48934"/>
    <cellStyle name="Note 11 2 4 4 2" xfId="48935"/>
    <cellStyle name="Note 11 2 4 5" xfId="48936"/>
    <cellStyle name="Note 11 2 5" xfId="48937"/>
    <cellStyle name="Note 11 2 5 2" xfId="48938"/>
    <cellStyle name="Note 11 2 5 2 2" xfId="48939"/>
    <cellStyle name="Note 11 2 5 3" xfId="48940"/>
    <cellStyle name="Note 11 2 6" xfId="48941"/>
    <cellStyle name="Note 11 2 6 2" xfId="48942"/>
    <cellStyle name="Note 11 2 6 2 2" xfId="48943"/>
    <cellStyle name="Note 11 2 6 3" xfId="48944"/>
    <cellStyle name="Note 11 2 7" xfId="48945"/>
    <cellStyle name="Note 11 2 7 2" xfId="48946"/>
    <cellStyle name="Note 11 2 7 2 2" xfId="48947"/>
    <cellStyle name="Note 11 2 7 3" xfId="48948"/>
    <cellStyle name="Note 11 2 8" xfId="48949"/>
    <cellStyle name="Note 11 2 8 2" xfId="48950"/>
    <cellStyle name="Note 11 2 9" xfId="48951"/>
    <cellStyle name="Note 11 3" xfId="48952"/>
    <cellStyle name="Note 11 3 2" xfId="48953"/>
    <cellStyle name="Note 11 3 2 2" xfId="48954"/>
    <cellStyle name="Note 11 3 2 2 2" xfId="48955"/>
    <cellStyle name="Note 11 3 2 2 2 2" xfId="48956"/>
    <cellStyle name="Note 11 3 2 2 2 2 2" xfId="48957"/>
    <cellStyle name="Note 11 3 2 2 2 3" xfId="48958"/>
    <cellStyle name="Note 11 3 2 2 3" xfId="48959"/>
    <cellStyle name="Note 11 3 2 2 3 2" xfId="48960"/>
    <cellStyle name="Note 11 3 2 2 3 2 2" xfId="48961"/>
    <cellStyle name="Note 11 3 2 2 3 3" xfId="48962"/>
    <cellStyle name="Note 11 3 2 2 4" xfId="48963"/>
    <cellStyle name="Note 11 3 2 2 4 2" xfId="48964"/>
    <cellStyle name="Note 11 3 2 2 5" xfId="48965"/>
    <cellStyle name="Note 11 3 2 3" xfId="48966"/>
    <cellStyle name="Note 11 3 2 3 2" xfId="48967"/>
    <cellStyle name="Note 11 3 2 3 2 2" xfId="48968"/>
    <cellStyle name="Note 11 3 2 3 3" xfId="48969"/>
    <cellStyle name="Note 11 3 2 4" xfId="48970"/>
    <cellStyle name="Note 11 3 2 4 2" xfId="48971"/>
    <cellStyle name="Note 11 3 2 4 2 2" xfId="48972"/>
    <cellStyle name="Note 11 3 2 4 3" xfId="48973"/>
    <cellStyle name="Note 11 3 2 5" xfId="48974"/>
    <cellStyle name="Note 11 3 2 5 2" xfId="48975"/>
    <cellStyle name="Note 11 3 2 6" xfId="48976"/>
    <cellStyle name="Note 11 3 3" xfId="48977"/>
    <cellStyle name="Note 11 3 3 2" xfId="48978"/>
    <cellStyle name="Note 11 3 3 2 2" xfId="48979"/>
    <cellStyle name="Note 11 3 3 2 2 2" xfId="48980"/>
    <cellStyle name="Note 11 3 3 2 3" xfId="48981"/>
    <cellStyle name="Note 11 3 3 3" xfId="48982"/>
    <cellStyle name="Note 11 3 3 3 2" xfId="48983"/>
    <cellStyle name="Note 11 3 3 3 2 2" xfId="48984"/>
    <cellStyle name="Note 11 3 3 3 3" xfId="48985"/>
    <cellStyle name="Note 11 3 3 4" xfId="48986"/>
    <cellStyle name="Note 11 3 3 4 2" xfId="48987"/>
    <cellStyle name="Note 11 3 3 5" xfId="48988"/>
    <cellStyle name="Note 11 3 4" xfId="48989"/>
    <cellStyle name="Note 11 3 4 2" xfId="48990"/>
    <cellStyle name="Note 11 3 4 2 2" xfId="48991"/>
    <cellStyle name="Note 11 3 4 3" xfId="48992"/>
    <cellStyle name="Note 11 3 5" xfId="48993"/>
    <cellStyle name="Note 11 3 5 2" xfId="48994"/>
    <cellStyle name="Note 11 3 5 2 2" xfId="48995"/>
    <cellStyle name="Note 11 3 5 3" xfId="48996"/>
    <cellStyle name="Note 11 3 6" xfId="48997"/>
    <cellStyle name="Note 11 3 6 2" xfId="48998"/>
    <cellStyle name="Note 11 3 6 2 2" xfId="48999"/>
    <cellStyle name="Note 11 3 6 3" xfId="49000"/>
    <cellStyle name="Note 11 3 7" xfId="49001"/>
    <cellStyle name="Note 11 3 7 2" xfId="49002"/>
    <cellStyle name="Note 11 3 8" xfId="49003"/>
    <cellStyle name="Note 11 4" xfId="49004"/>
    <cellStyle name="Note 11 4 2" xfId="49005"/>
    <cellStyle name="Note 11 4 2 2" xfId="49006"/>
    <cellStyle name="Note 11 4 2 2 2" xfId="49007"/>
    <cellStyle name="Note 11 4 2 2 2 2" xfId="49008"/>
    <cellStyle name="Note 11 4 2 2 3" xfId="49009"/>
    <cellStyle name="Note 11 4 2 3" xfId="49010"/>
    <cellStyle name="Note 11 4 2 3 2" xfId="49011"/>
    <cellStyle name="Note 11 4 2 3 2 2" xfId="49012"/>
    <cellStyle name="Note 11 4 2 3 3" xfId="49013"/>
    <cellStyle name="Note 11 4 2 4" xfId="49014"/>
    <cellStyle name="Note 11 4 2 4 2" xfId="49015"/>
    <cellStyle name="Note 11 4 2 5" xfId="49016"/>
    <cellStyle name="Note 11 4 3" xfId="49017"/>
    <cellStyle name="Note 11 4 3 2" xfId="49018"/>
    <cellStyle name="Note 11 4 3 2 2" xfId="49019"/>
    <cellStyle name="Note 11 4 3 3" xfId="49020"/>
    <cellStyle name="Note 11 4 4" xfId="49021"/>
    <cellStyle name="Note 11 4 4 2" xfId="49022"/>
    <cellStyle name="Note 11 4 4 2 2" xfId="49023"/>
    <cellStyle name="Note 11 4 4 3" xfId="49024"/>
    <cellStyle name="Note 11 4 5" xfId="49025"/>
    <cellStyle name="Note 11 4 5 2" xfId="49026"/>
    <cellStyle name="Note 11 4 6" xfId="49027"/>
    <cellStyle name="Note 11 5" xfId="49028"/>
    <cellStyle name="Note 11 5 2" xfId="49029"/>
    <cellStyle name="Note 11 5 2 2" xfId="49030"/>
    <cellStyle name="Note 11 5 2 2 2" xfId="49031"/>
    <cellStyle name="Note 11 5 2 3" xfId="49032"/>
    <cellStyle name="Note 11 5 3" xfId="49033"/>
    <cellStyle name="Note 11 5 3 2" xfId="49034"/>
    <cellStyle name="Note 11 5 3 2 2" xfId="49035"/>
    <cellStyle name="Note 11 5 3 3" xfId="49036"/>
    <cellStyle name="Note 11 5 4" xfId="49037"/>
    <cellStyle name="Note 11 5 4 2" xfId="49038"/>
    <cellStyle name="Note 11 5 5" xfId="49039"/>
    <cellStyle name="Note 11 6" xfId="49040"/>
    <cellStyle name="Note 11 6 2" xfId="49041"/>
    <cellStyle name="Note 11 6 2 2" xfId="49042"/>
    <cellStyle name="Note 11 6 3" xfId="49043"/>
    <cellStyle name="Note 11 7" xfId="49044"/>
    <cellStyle name="Note 11 7 2" xfId="49045"/>
    <cellStyle name="Note 11 7 2 2" xfId="49046"/>
    <cellStyle name="Note 11 7 3" xfId="49047"/>
    <cellStyle name="Note 11 8" xfId="49048"/>
    <cellStyle name="Note 11 8 2" xfId="49049"/>
    <cellStyle name="Note 11 8 2 2" xfId="49050"/>
    <cellStyle name="Note 11 8 3" xfId="49051"/>
    <cellStyle name="Note 11 9" xfId="49052"/>
    <cellStyle name="Note 11 9 2" xfId="49053"/>
    <cellStyle name="Note 110" xfId="49054"/>
    <cellStyle name="Note 111" xfId="49055"/>
    <cellStyle name="Note 112" xfId="49056"/>
    <cellStyle name="Note 113" xfId="49057"/>
    <cellStyle name="Note 114" xfId="49058"/>
    <cellStyle name="Note 115" xfId="49059"/>
    <cellStyle name="Note 116" xfId="49060"/>
    <cellStyle name="Note 117" xfId="49061"/>
    <cellStyle name="Note 118" xfId="49062"/>
    <cellStyle name="Note 119" xfId="49063"/>
    <cellStyle name="Note 12" xfId="49064"/>
    <cellStyle name="Note 12 10" xfId="49065"/>
    <cellStyle name="Note 12 2" xfId="49066"/>
    <cellStyle name="Note 12 2 2" xfId="49067"/>
    <cellStyle name="Note 12 2 2 2" xfId="49068"/>
    <cellStyle name="Note 12 2 2 2 2" xfId="49069"/>
    <cellStyle name="Note 12 2 2 2 2 2" xfId="49070"/>
    <cellStyle name="Note 12 2 2 2 2 2 2" xfId="49071"/>
    <cellStyle name="Note 12 2 2 2 2 2 2 2" xfId="49072"/>
    <cellStyle name="Note 12 2 2 2 2 2 3" xfId="49073"/>
    <cellStyle name="Note 12 2 2 2 2 3" xfId="49074"/>
    <cellStyle name="Note 12 2 2 2 2 3 2" xfId="49075"/>
    <cellStyle name="Note 12 2 2 2 2 3 2 2" xfId="49076"/>
    <cellStyle name="Note 12 2 2 2 2 3 3" xfId="49077"/>
    <cellStyle name="Note 12 2 2 2 2 4" xfId="49078"/>
    <cellStyle name="Note 12 2 2 2 2 4 2" xfId="49079"/>
    <cellStyle name="Note 12 2 2 2 2 5" xfId="49080"/>
    <cellStyle name="Note 12 2 2 2 3" xfId="49081"/>
    <cellStyle name="Note 12 2 2 2 3 2" xfId="49082"/>
    <cellStyle name="Note 12 2 2 2 3 2 2" xfId="49083"/>
    <cellStyle name="Note 12 2 2 2 3 3" xfId="49084"/>
    <cellStyle name="Note 12 2 2 2 4" xfId="49085"/>
    <cellStyle name="Note 12 2 2 2 4 2" xfId="49086"/>
    <cellStyle name="Note 12 2 2 2 4 2 2" xfId="49087"/>
    <cellStyle name="Note 12 2 2 2 4 3" xfId="49088"/>
    <cellStyle name="Note 12 2 2 2 5" xfId="49089"/>
    <cellStyle name="Note 12 2 2 2 5 2" xfId="49090"/>
    <cellStyle name="Note 12 2 2 2 6" xfId="49091"/>
    <cellStyle name="Note 12 2 2 3" xfId="49092"/>
    <cellStyle name="Note 12 2 2 3 2" xfId="49093"/>
    <cellStyle name="Note 12 2 2 3 2 2" xfId="49094"/>
    <cellStyle name="Note 12 2 2 3 2 2 2" xfId="49095"/>
    <cellStyle name="Note 12 2 2 3 2 3" xfId="49096"/>
    <cellStyle name="Note 12 2 2 3 3" xfId="49097"/>
    <cellStyle name="Note 12 2 2 3 3 2" xfId="49098"/>
    <cellStyle name="Note 12 2 2 3 3 2 2" xfId="49099"/>
    <cellStyle name="Note 12 2 2 3 3 3" xfId="49100"/>
    <cellStyle name="Note 12 2 2 3 4" xfId="49101"/>
    <cellStyle name="Note 12 2 2 3 4 2" xfId="49102"/>
    <cellStyle name="Note 12 2 2 3 5" xfId="49103"/>
    <cellStyle name="Note 12 2 2 4" xfId="49104"/>
    <cellStyle name="Note 12 2 2 4 2" xfId="49105"/>
    <cellStyle name="Note 12 2 2 4 2 2" xfId="49106"/>
    <cellStyle name="Note 12 2 2 4 3" xfId="49107"/>
    <cellStyle name="Note 12 2 2 5" xfId="49108"/>
    <cellStyle name="Note 12 2 2 5 2" xfId="49109"/>
    <cellStyle name="Note 12 2 2 5 2 2" xfId="49110"/>
    <cellStyle name="Note 12 2 2 5 3" xfId="49111"/>
    <cellStyle name="Note 12 2 2 6" xfId="49112"/>
    <cellStyle name="Note 12 2 2 6 2" xfId="49113"/>
    <cellStyle name="Note 12 2 2 6 2 2" xfId="49114"/>
    <cellStyle name="Note 12 2 2 6 3" xfId="49115"/>
    <cellStyle name="Note 12 2 2 7" xfId="49116"/>
    <cellStyle name="Note 12 2 2 7 2" xfId="49117"/>
    <cellStyle name="Note 12 2 2 8" xfId="49118"/>
    <cellStyle name="Note 12 2 3" xfId="49119"/>
    <cellStyle name="Note 12 2 3 2" xfId="49120"/>
    <cellStyle name="Note 12 2 3 2 2" xfId="49121"/>
    <cellStyle name="Note 12 2 3 2 2 2" xfId="49122"/>
    <cellStyle name="Note 12 2 3 2 2 2 2" xfId="49123"/>
    <cellStyle name="Note 12 2 3 2 2 3" xfId="49124"/>
    <cellStyle name="Note 12 2 3 2 3" xfId="49125"/>
    <cellStyle name="Note 12 2 3 2 3 2" xfId="49126"/>
    <cellStyle name="Note 12 2 3 2 3 2 2" xfId="49127"/>
    <cellStyle name="Note 12 2 3 2 3 3" xfId="49128"/>
    <cellStyle name="Note 12 2 3 2 4" xfId="49129"/>
    <cellStyle name="Note 12 2 3 2 4 2" xfId="49130"/>
    <cellStyle name="Note 12 2 3 2 5" xfId="49131"/>
    <cellStyle name="Note 12 2 3 3" xfId="49132"/>
    <cellStyle name="Note 12 2 3 3 2" xfId="49133"/>
    <cellStyle name="Note 12 2 3 3 2 2" xfId="49134"/>
    <cellStyle name="Note 12 2 3 3 3" xfId="49135"/>
    <cellStyle name="Note 12 2 3 4" xfId="49136"/>
    <cellStyle name="Note 12 2 3 4 2" xfId="49137"/>
    <cellStyle name="Note 12 2 3 4 2 2" xfId="49138"/>
    <cellStyle name="Note 12 2 3 4 3" xfId="49139"/>
    <cellStyle name="Note 12 2 3 5" xfId="49140"/>
    <cellStyle name="Note 12 2 3 5 2" xfId="49141"/>
    <cellStyle name="Note 12 2 3 6" xfId="49142"/>
    <cellStyle name="Note 12 2 4" xfId="49143"/>
    <cellStyle name="Note 12 2 4 2" xfId="49144"/>
    <cellStyle name="Note 12 2 4 2 2" xfId="49145"/>
    <cellStyle name="Note 12 2 4 2 2 2" xfId="49146"/>
    <cellStyle name="Note 12 2 4 2 3" xfId="49147"/>
    <cellStyle name="Note 12 2 4 3" xfId="49148"/>
    <cellStyle name="Note 12 2 4 3 2" xfId="49149"/>
    <cellStyle name="Note 12 2 4 3 2 2" xfId="49150"/>
    <cellStyle name="Note 12 2 4 3 3" xfId="49151"/>
    <cellStyle name="Note 12 2 4 4" xfId="49152"/>
    <cellStyle name="Note 12 2 4 4 2" xfId="49153"/>
    <cellStyle name="Note 12 2 4 5" xfId="49154"/>
    <cellStyle name="Note 12 2 5" xfId="49155"/>
    <cellStyle name="Note 12 2 5 2" xfId="49156"/>
    <cellStyle name="Note 12 2 5 2 2" xfId="49157"/>
    <cellStyle name="Note 12 2 5 3" xfId="49158"/>
    <cellStyle name="Note 12 2 6" xfId="49159"/>
    <cellStyle name="Note 12 2 6 2" xfId="49160"/>
    <cellStyle name="Note 12 2 6 2 2" xfId="49161"/>
    <cellStyle name="Note 12 2 6 3" xfId="49162"/>
    <cellStyle name="Note 12 2 7" xfId="49163"/>
    <cellStyle name="Note 12 2 7 2" xfId="49164"/>
    <cellStyle name="Note 12 2 7 2 2" xfId="49165"/>
    <cellStyle name="Note 12 2 7 3" xfId="49166"/>
    <cellStyle name="Note 12 2 8" xfId="49167"/>
    <cellStyle name="Note 12 2 8 2" xfId="49168"/>
    <cellStyle name="Note 12 2 9" xfId="49169"/>
    <cellStyle name="Note 12 3" xfId="49170"/>
    <cellStyle name="Note 12 3 2" xfId="49171"/>
    <cellStyle name="Note 12 3 2 2" xfId="49172"/>
    <cellStyle name="Note 12 3 2 2 2" xfId="49173"/>
    <cellStyle name="Note 12 3 2 2 2 2" xfId="49174"/>
    <cellStyle name="Note 12 3 2 2 2 2 2" xfId="49175"/>
    <cellStyle name="Note 12 3 2 2 2 3" xfId="49176"/>
    <cellStyle name="Note 12 3 2 2 3" xfId="49177"/>
    <cellStyle name="Note 12 3 2 2 3 2" xfId="49178"/>
    <cellStyle name="Note 12 3 2 2 3 2 2" xfId="49179"/>
    <cellStyle name="Note 12 3 2 2 3 3" xfId="49180"/>
    <cellStyle name="Note 12 3 2 2 4" xfId="49181"/>
    <cellStyle name="Note 12 3 2 2 4 2" xfId="49182"/>
    <cellStyle name="Note 12 3 2 2 5" xfId="49183"/>
    <cellStyle name="Note 12 3 2 3" xfId="49184"/>
    <cellStyle name="Note 12 3 2 3 2" xfId="49185"/>
    <cellStyle name="Note 12 3 2 3 2 2" xfId="49186"/>
    <cellStyle name="Note 12 3 2 3 3" xfId="49187"/>
    <cellStyle name="Note 12 3 2 4" xfId="49188"/>
    <cellStyle name="Note 12 3 2 4 2" xfId="49189"/>
    <cellStyle name="Note 12 3 2 4 2 2" xfId="49190"/>
    <cellStyle name="Note 12 3 2 4 3" xfId="49191"/>
    <cellStyle name="Note 12 3 2 5" xfId="49192"/>
    <cellStyle name="Note 12 3 2 5 2" xfId="49193"/>
    <cellStyle name="Note 12 3 2 6" xfId="49194"/>
    <cellStyle name="Note 12 3 3" xfId="49195"/>
    <cellStyle name="Note 12 3 3 2" xfId="49196"/>
    <cellStyle name="Note 12 3 3 2 2" xfId="49197"/>
    <cellStyle name="Note 12 3 3 2 2 2" xfId="49198"/>
    <cellStyle name="Note 12 3 3 2 3" xfId="49199"/>
    <cellStyle name="Note 12 3 3 3" xfId="49200"/>
    <cellStyle name="Note 12 3 3 3 2" xfId="49201"/>
    <cellStyle name="Note 12 3 3 3 2 2" xfId="49202"/>
    <cellStyle name="Note 12 3 3 3 3" xfId="49203"/>
    <cellStyle name="Note 12 3 3 4" xfId="49204"/>
    <cellStyle name="Note 12 3 3 4 2" xfId="49205"/>
    <cellStyle name="Note 12 3 3 5" xfId="49206"/>
    <cellStyle name="Note 12 3 4" xfId="49207"/>
    <cellStyle name="Note 12 3 4 2" xfId="49208"/>
    <cellStyle name="Note 12 3 4 2 2" xfId="49209"/>
    <cellStyle name="Note 12 3 4 3" xfId="49210"/>
    <cellStyle name="Note 12 3 5" xfId="49211"/>
    <cellStyle name="Note 12 3 5 2" xfId="49212"/>
    <cellStyle name="Note 12 3 5 2 2" xfId="49213"/>
    <cellStyle name="Note 12 3 5 3" xfId="49214"/>
    <cellStyle name="Note 12 3 6" xfId="49215"/>
    <cellStyle name="Note 12 3 6 2" xfId="49216"/>
    <cellStyle name="Note 12 3 6 2 2" xfId="49217"/>
    <cellStyle name="Note 12 3 6 3" xfId="49218"/>
    <cellStyle name="Note 12 3 7" xfId="49219"/>
    <cellStyle name="Note 12 3 7 2" xfId="49220"/>
    <cellStyle name="Note 12 3 8" xfId="49221"/>
    <cellStyle name="Note 12 4" xfId="49222"/>
    <cellStyle name="Note 12 4 2" xfId="49223"/>
    <cellStyle name="Note 12 4 2 2" xfId="49224"/>
    <cellStyle name="Note 12 4 2 2 2" xfId="49225"/>
    <cellStyle name="Note 12 4 2 2 2 2" xfId="49226"/>
    <cellStyle name="Note 12 4 2 2 3" xfId="49227"/>
    <cellStyle name="Note 12 4 2 3" xfId="49228"/>
    <cellStyle name="Note 12 4 2 3 2" xfId="49229"/>
    <cellStyle name="Note 12 4 2 3 2 2" xfId="49230"/>
    <cellStyle name="Note 12 4 2 3 3" xfId="49231"/>
    <cellStyle name="Note 12 4 2 4" xfId="49232"/>
    <cellStyle name="Note 12 4 2 4 2" xfId="49233"/>
    <cellStyle name="Note 12 4 2 5" xfId="49234"/>
    <cellStyle name="Note 12 4 3" xfId="49235"/>
    <cellStyle name="Note 12 4 3 2" xfId="49236"/>
    <cellStyle name="Note 12 4 3 2 2" xfId="49237"/>
    <cellStyle name="Note 12 4 3 3" xfId="49238"/>
    <cellStyle name="Note 12 4 4" xfId="49239"/>
    <cellStyle name="Note 12 4 4 2" xfId="49240"/>
    <cellStyle name="Note 12 4 4 2 2" xfId="49241"/>
    <cellStyle name="Note 12 4 4 3" xfId="49242"/>
    <cellStyle name="Note 12 4 5" xfId="49243"/>
    <cellStyle name="Note 12 4 5 2" xfId="49244"/>
    <cellStyle name="Note 12 4 6" xfId="49245"/>
    <cellStyle name="Note 12 5" xfId="49246"/>
    <cellStyle name="Note 12 5 2" xfId="49247"/>
    <cellStyle name="Note 12 5 2 2" xfId="49248"/>
    <cellStyle name="Note 12 5 2 2 2" xfId="49249"/>
    <cellStyle name="Note 12 5 2 3" xfId="49250"/>
    <cellStyle name="Note 12 5 3" xfId="49251"/>
    <cellStyle name="Note 12 5 3 2" xfId="49252"/>
    <cellStyle name="Note 12 5 3 2 2" xfId="49253"/>
    <cellStyle name="Note 12 5 3 3" xfId="49254"/>
    <cellStyle name="Note 12 5 4" xfId="49255"/>
    <cellStyle name="Note 12 5 4 2" xfId="49256"/>
    <cellStyle name="Note 12 5 5" xfId="49257"/>
    <cellStyle name="Note 12 6" xfId="49258"/>
    <cellStyle name="Note 12 6 2" xfId="49259"/>
    <cellStyle name="Note 12 6 2 2" xfId="49260"/>
    <cellStyle name="Note 12 6 3" xfId="49261"/>
    <cellStyle name="Note 12 7" xfId="49262"/>
    <cellStyle name="Note 12 7 2" xfId="49263"/>
    <cellStyle name="Note 12 7 2 2" xfId="49264"/>
    <cellStyle name="Note 12 7 3" xfId="49265"/>
    <cellStyle name="Note 12 8" xfId="49266"/>
    <cellStyle name="Note 12 8 2" xfId="49267"/>
    <cellStyle name="Note 12 8 2 2" xfId="49268"/>
    <cellStyle name="Note 12 8 3" xfId="49269"/>
    <cellStyle name="Note 12 9" xfId="49270"/>
    <cellStyle name="Note 12 9 2" xfId="49271"/>
    <cellStyle name="Note 120" xfId="49272"/>
    <cellStyle name="Note 121" xfId="49273"/>
    <cellStyle name="Note 122" xfId="49274"/>
    <cellStyle name="Note 123" xfId="49275"/>
    <cellStyle name="Note 124" xfId="49276"/>
    <cellStyle name="Note 125" xfId="49277"/>
    <cellStyle name="Note 126" xfId="49278"/>
    <cellStyle name="Note 127" xfId="49279"/>
    <cellStyle name="Note 128" xfId="49280"/>
    <cellStyle name="Note 129" xfId="49281"/>
    <cellStyle name="Note 13" xfId="49282"/>
    <cellStyle name="Note 13 10" xfId="49283"/>
    <cellStyle name="Note 13 2" xfId="49284"/>
    <cellStyle name="Note 13 2 2" xfId="49285"/>
    <cellStyle name="Note 13 2 2 2" xfId="49286"/>
    <cellStyle name="Note 13 2 2 2 2" xfId="49287"/>
    <cellStyle name="Note 13 2 2 2 2 2" xfId="49288"/>
    <cellStyle name="Note 13 2 2 2 2 2 2" xfId="49289"/>
    <cellStyle name="Note 13 2 2 2 2 2 2 2" xfId="49290"/>
    <cellStyle name="Note 13 2 2 2 2 2 3" xfId="49291"/>
    <cellStyle name="Note 13 2 2 2 2 3" xfId="49292"/>
    <cellStyle name="Note 13 2 2 2 2 3 2" xfId="49293"/>
    <cellStyle name="Note 13 2 2 2 2 3 2 2" xfId="49294"/>
    <cellStyle name="Note 13 2 2 2 2 3 3" xfId="49295"/>
    <cellStyle name="Note 13 2 2 2 2 4" xfId="49296"/>
    <cellStyle name="Note 13 2 2 2 2 4 2" xfId="49297"/>
    <cellStyle name="Note 13 2 2 2 2 5" xfId="49298"/>
    <cellStyle name="Note 13 2 2 2 3" xfId="49299"/>
    <cellStyle name="Note 13 2 2 2 3 2" xfId="49300"/>
    <cellStyle name="Note 13 2 2 2 3 2 2" xfId="49301"/>
    <cellStyle name="Note 13 2 2 2 3 3" xfId="49302"/>
    <cellStyle name="Note 13 2 2 2 4" xfId="49303"/>
    <cellStyle name="Note 13 2 2 2 4 2" xfId="49304"/>
    <cellStyle name="Note 13 2 2 2 4 2 2" xfId="49305"/>
    <cellStyle name="Note 13 2 2 2 4 3" xfId="49306"/>
    <cellStyle name="Note 13 2 2 2 5" xfId="49307"/>
    <cellStyle name="Note 13 2 2 2 5 2" xfId="49308"/>
    <cellStyle name="Note 13 2 2 2 6" xfId="49309"/>
    <cellStyle name="Note 13 2 2 3" xfId="49310"/>
    <cellStyle name="Note 13 2 2 3 2" xfId="49311"/>
    <cellStyle name="Note 13 2 2 3 2 2" xfId="49312"/>
    <cellStyle name="Note 13 2 2 3 2 2 2" xfId="49313"/>
    <cellStyle name="Note 13 2 2 3 2 3" xfId="49314"/>
    <cellStyle name="Note 13 2 2 3 3" xfId="49315"/>
    <cellStyle name="Note 13 2 2 3 3 2" xfId="49316"/>
    <cellStyle name="Note 13 2 2 3 3 2 2" xfId="49317"/>
    <cellStyle name="Note 13 2 2 3 3 3" xfId="49318"/>
    <cellStyle name="Note 13 2 2 3 4" xfId="49319"/>
    <cellStyle name="Note 13 2 2 3 4 2" xfId="49320"/>
    <cellStyle name="Note 13 2 2 3 5" xfId="49321"/>
    <cellStyle name="Note 13 2 2 4" xfId="49322"/>
    <cellStyle name="Note 13 2 2 4 2" xfId="49323"/>
    <cellStyle name="Note 13 2 2 4 2 2" xfId="49324"/>
    <cellStyle name="Note 13 2 2 4 3" xfId="49325"/>
    <cellStyle name="Note 13 2 2 5" xfId="49326"/>
    <cellStyle name="Note 13 2 2 5 2" xfId="49327"/>
    <cellStyle name="Note 13 2 2 5 2 2" xfId="49328"/>
    <cellStyle name="Note 13 2 2 5 3" xfId="49329"/>
    <cellStyle name="Note 13 2 2 6" xfId="49330"/>
    <cellStyle name="Note 13 2 2 6 2" xfId="49331"/>
    <cellStyle name="Note 13 2 2 6 2 2" xfId="49332"/>
    <cellStyle name="Note 13 2 2 6 3" xfId="49333"/>
    <cellStyle name="Note 13 2 2 7" xfId="49334"/>
    <cellStyle name="Note 13 2 2 7 2" xfId="49335"/>
    <cellStyle name="Note 13 2 2 8" xfId="49336"/>
    <cellStyle name="Note 13 2 3" xfId="49337"/>
    <cellStyle name="Note 13 2 3 2" xfId="49338"/>
    <cellStyle name="Note 13 2 3 2 2" xfId="49339"/>
    <cellStyle name="Note 13 2 3 2 2 2" xfId="49340"/>
    <cellStyle name="Note 13 2 3 2 2 2 2" xfId="49341"/>
    <cellStyle name="Note 13 2 3 2 2 3" xfId="49342"/>
    <cellStyle name="Note 13 2 3 2 3" xfId="49343"/>
    <cellStyle name="Note 13 2 3 2 3 2" xfId="49344"/>
    <cellStyle name="Note 13 2 3 2 3 2 2" xfId="49345"/>
    <cellStyle name="Note 13 2 3 2 3 3" xfId="49346"/>
    <cellStyle name="Note 13 2 3 2 4" xfId="49347"/>
    <cellStyle name="Note 13 2 3 2 4 2" xfId="49348"/>
    <cellStyle name="Note 13 2 3 2 5" xfId="49349"/>
    <cellStyle name="Note 13 2 3 3" xfId="49350"/>
    <cellStyle name="Note 13 2 3 3 2" xfId="49351"/>
    <cellStyle name="Note 13 2 3 3 2 2" xfId="49352"/>
    <cellStyle name="Note 13 2 3 3 3" xfId="49353"/>
    <cellStyle name="Note 13 2 3 4" xfId="49354"/>
    <cellStyle name="Note 13 2 3 4 2" xfId="49355"/>
    <cellStyle name="Note 13 2 3 4 2 2" xfId="49356"/>
    <cellStyle name="Note 13 2 3 4 3" xfId="49357"/>
    <cellStyle name="Note 13 2 3 5" xfId="49358"/>
    <cellStyle name="Note 13 2 3 5 2" xfId="49359"/>
    <cellStyle name="Note 13 2 3 6" xfId="49360"/>
    <cellStyle name="Note 13 2 4" xfId="49361"/>
    <cellStyle name="Note 13 2 4 2" xfId="49362"/>
    <cellStyle name="Note 13 2 4 2 2" xfId="49363"/>
    <cellStyle name="Note 13 2 4 2 2 2" xfId="49364"/>
    <cellStyle name="Note 13 2 4 2 3" xfId="49365"/>
    <cellStyle name="Note 13 2 4 3" xfId="49366"/>
    <cellStyle name="Note 13 2 4 3 2" xfId="49367"/>
    <cellStyle name="Note 13 2 4 3 2 2" xfId="49368"/>
    <cellStyle name="Note 13 2 4 3 3" xfId="49369"/>
    <cellStyle name="Note 13 2 4 4" xfId="49370"/>
    <cellStyle name="Note 13 2 4 4 2" xfId="49371"/>
    <cellStyle name="Note 13 2 4 5" xfId="49372"/>
    <cellStyle name="Note 13 2 5" xfId="49373"/>
    <cellStyle name="Note 13 2 5 2" xfId="49374"/>
    <cellStyle name="Note 13 2 5 2 2" xfId="49375"/>
    <cellStyle name="Note 13 2 5 3" xfId="49376"/>
    <cellStyle name="Note 13 2 6" xfId="49377"/>
    <cellStyle name="Note 13 2 6 2" xfId="49378"/>
    <cellStyle name="Note 13 2 6 2 2" xfId="49379"/>
    <cellStyle name="Note 13 2 6 3" xfId="49380"/>
    <cellStyle name="Note 13 2 7" xfId="49381"/>
    <cellStyle name="Note 13 2 7 2" xfId="49382"/>
    <cellStyle name="Note 13 2 7 2 2" xfId="49383"/>
    <cellStyle name="Note 13 2 7 3" xfId="49384"/>
    <cellStyle name="Note 13 2 8" xfId="49385"/>
    <cellStyle name="Note 13 2 8 2" xfId="49386"/>
    <cellStyle name="Note 13 2 9" xfId="49387"/>
    <cellStyle name="Note 13 3" xfId="49388"/>
    <cellStyle name="Note 13 3 2" xfId="49389"/>
    <cellStyle name="Note 13 3 2 2" xfId="49390"/>
    <cellStyle name="Note 13 3 2 2 2" xfId="49391"/>
    <cellStyle name="Note 13 3 2 2 2 2" xfId="49392"/>
    <cellStyle name="Note 13 3 2 2 2 2 2" xfId="49393"/>
    <cellStyle name="Note 13 3 2 2 2 3" xfId="49394"/>
    <cellStyle name="Note 13 3 2 2 3" xfId="49395"/>
    <cellStyle name="Note 13 3 2 2 3 2" xfId="49396"/>
    <cellStyle name="Note 13 3 2 2 3 2 2" xfId="49397"/>
    <cellStyle name="Note 13 3 2 2 3 3" xfId="49398"/>
    <cellStyle name="Note 13 3 2 2 4" xfId="49399"/>
    <cellStyle name="Note 13 3 2 2 4 2" xfId="49400"/>
    <cellStyle name="Note 13 3 2 2 5" xfId="49401"/>
    <cellStyle name="Note 13 3 2 3" xfId="49402"/>
    <cellStyle name="Note 13 3 2 3 2" xfId="49403"/>
    <cellStyle name="Note 13 3 2 3 2 2" xfId="49404"/>
    <cellStyle name="Note 13 3 2 3 3" xfId="49405"/>
    <cellStyle name="Note 13 3 2 4" xfId="49406"/>
    <cellStyle name="Note 13 3 2 4 2" xfId="49407"/>
    <cellStyle name="Note 13 3 2 4 2 2" xfId="49408"/>
    <cellStyle name="Note 13 3 2 4 3" xfId="49409"/>
    <cellStyle name="Note 13 3 2 5" xfId="49410"/>
    <cellStyle name="Note 13 3 2 5 2" xfId="49411"/>
    <cellStyle name="Note 13 3 2 6" xfId="49412"/>
    <cellStyle name="Note 13 3 3" xfId="49413"/>
    <cellStyle name="Note 13 3 3 2" xfId="49414"/>
    <cellStyle name="Note 13 3 3 2 2" xfId="49415"/>
    <cellStyle name="Note 13 3 3 2 2 2" xfId="49416"/>
    <cellStyle name="Note 13 3 3 2 3" xfId="49417"/>
    <cellStyle name="Note 13 3 3 3" xfId="49418"/>
    <cellStyle name="Note 13 3 3 3 2" xfId="49419"/>
    <cellStyle name="Note 13 3 3 3 2 2" xfId="49420"/>
    <cellStyle name="Note 13 3 3 3 3" xfId="49421"/>
    <cellStyle name="Note 13 3 3 4" xfId="49422"/>
    <cellStyle name="Note 13 3 3 4 2" xfId="49423"/>
    <cellStyle name="Note 13 3 3 5" xfId="49424"/>
    <cellStyle name="Note 13 3 4" xfId="49425"/>
    <cellStyle name="Note 13 3 4 2" xfId="49426"/>
    <cellStyle name="Note 13 3 4 2 2" xfId="49427"/>
    <cellStyle name="Note 13 3 4 3" xfId="49428"/>
    <cellStyle name="Note 13 3 5" xfId="49429"/>
    <cellStyle name="Note 13 3 5 2" xfId="49430"/>
    <cellStyle name="Note 13 3 5 2 2" xfId="49431"/>
    <cellStyle name="Note 13 3 5 3" xfId="49432"/>
    <cellStyle name="Note 13 3 6" xfId="49433"/>
    <cellStyle name="Note 13 3 6 2" xfId="49434"/>
    <cellStyle name="Note 13 3 6 2 2" xfId="49435"/>
    <cellStyle name="Note 13 3 6 3" xfId="49436"/>
    <cellStyle name="Note 13 3 7" xfId="49437"/>
    <cellStyle name="Note 13 3 7 2" xfId="49438"/>
    <cellStyle name="Note 13 3 8" xfId="49439"/>
    <cellStyle name="Note 13 4" xfId="49440"/>
    <cellStyle name="Note 13 4 2" xfId="49441"/>
    <cellStyle name="Note 13 4 2 2" xfId="49442"/>
    <cellStyle name="Note 13 4 2 2 2" xfId="49443"/>
    <cellStyle name="Note 13 4 2 2 2 2" xfId="49444"/>
    <cellStyle name="Note 13 4 2 2 3" xfId="49445"/>
    <cellStyle name="Note 13 4 2 3" xfId="49446"/>
    <cellStyle name="Note 13 4 2 3 2" xfId="49447"/>
    <cellStyle name="Note 13 4 2 3 2 2" xfId="49448"/>
    <cellStyle name="Note 13 4 2 3 3" xfId="49449"/>
    <cellStyle name="Note 13 4 2 4" xfId="49450"/>
    <cellStyle name="Note 13 4 2 4 2" xfId="49451"/>
    <cellStyle name="Note 13 4 2 5" xfId="49452"/>
    <cellStyle name="Note 13 4 3" xfId="49453"/>
    <cellStyle name="Note 13 4 3 2" xfId="49454"/>
    <cellStyle name="Note 13 4 3 2 2" xfId="49455"/>
    <cellStyle name="Note 13 4 3 3" xfId="49456"/>
    <cellStyle name="Note 13 4 4" xfId="49457"/>
    <cellStyle name="Note 13 4 4 2" xfId="49458"/>
    <cellStyle name="Note 13 4 4 2 2" xfId="49459"/>
    <cellStyle name="Note 13 4 4 3" xfId="49460"/>
    <cellStyle name="Note 13 4 5" xfId="49461"/>
    <cellStyle name="Note 13 4 5 2" xfId="49462"/>
    <cellStyle name="Note 13 4 6" xfId="49463"/>
    <cellStyle name="Note 13 5" xfId="49464"/>
    <cellStyle name="Note 13 5 2" xfId="49465"/>
    <cellStyle name="Note 13 5 2 2" xfId="49466"/>
    <cellStyle name="Note 13 5 2 2 2" xfId="49467"/>
    <cellStyle name="Note 13 5 2 3" xfId="49468"/>
    <cellStyle name="Note 13 5 3" xfId="49469"/>
    <cellStyle name="Note 13 5 3 2" xfId="49470"/>
    <cellStyle name="Note 13 5 3 2 2" xfId="49471"/>
    <cellStyle name="Note 13 5 3 3" xfId="49472"/>
    <cellStyle name="Note 13 5 4" xfId="49473"/>
    <cellStyle name="Note 13 5 4 2" xfId="49474"/>
    <cellStyle name="Note 13 5 5" xfId="49475"/>
    <cellStyle name="Note 13 6" xfId="49476"/>
    <cellStyle name="Note 13 6 2" xfId="49477"/>
    <cellStyle name="Note 13 6 2 2" xfId="49478"/>
    <cellStyle name="Note 13 6 3" xfId="49479"/>
    <cellStyle name="Note 13 7" xfId="49480"/>
    <cellStyle name="Note 13 7 2" xfId="49481"/>
    <cellStyle name="Note 13 7 2 2" xfId="49482"/>
    <cellStyle name="Note 13 7 3" xfId="49483"/>
    <cellStyle name="Note 13 8" xfId="49484"/>
    <cellStyle name="Note 13 8 2" xfId="49485"/>
    <cellStyle name="Note 13 8 2 2" xfId="49486"/>
    <cellStyle name="Note 13 8 3" xfId="49487"/>
    <cellStyle name="Note 13 9" xfId="49488"/>
    <cellStyle name="Note 13 9 2" xfId="49489"/>
    <cellStyle name="Note 130" xfId="49490"/>
    <cellStyle name="Note 131" xfId="49491"/>
    <cellStyle name="Note 132" xfId="49492"/>
    <cellStyle name="Note 133" xfId="49493"/>
    <cellStyle name="Note 134" xfId="49494"/>
    <cellStyle name="Note 135" xfId="49495"/>
    <cellStyle name="Note 136" xfId="49496"/>
    <cellStyle name="Note 137" xfId="49497"/>
    <cellStyle name="Note 138" xfId="49498"/>
    <cellStyle name="Note 139" xfId="49499"/>
    <cellStyle name="Note 14" xfId="49500"/>
    <cellStyle name="Note 14 10" xfId="49501"/>
    <cellStyle name="Note 14 2" xfId="49502"/>
    <cellStyle name="Note 14 2 2" xfId="49503"/>
    <cellStyle name="Note 14 2 2 2" xfId="49504"/>
    <cellStyle name="Note 14 2 2 2 2" xfId="49505"/>
    <cellStyle name="Note 14 2 2 2 2 2" xfId="49506"/>
    <cellStyle name="Note 14 2 2 2 2 2 2" xfId="49507"/>
    <cellStyle name="Note 14 2 2 2 2 2 2 2" xfId="49508"/>
    <cellStyle name="Note 14 2 2 2 2 2 3" xfId="49509"/>
    <cellStyle name="Note 14 2 2 2 2 3" xfId="49510"/>
    <cellStyle name="Note 14 2 2 2 2 3 2" xfId="49511"/>
    <cellStyle name="Note 14 2 2 2 2 3 2 2" xfId="49512"/>
    <cellStyle name="Note 14 2 2 2 2 3 3" xfId="49513"/>
    <cellStyle name="Note 14 2 2 2 2 4" xfId="49514"/>
    <cellStyle name="Note 14 2 2 2 2 4 2" xfId="49515"/>
    <cellStyle name="Note 14 2 2 2 2 5" xfId="49516"/>
    <cellStyle name="Note 14 2 2 2 3" xfId="49517"/>
    <cellStyle name="Note 14 2 2 2 3 2" xfId="49518"/>
    <cellStyle name="Note 14 2 2 2 3 2 2" xfId="49519"/>
    <cellStyle name="Note 14 2 2 2 3 3" xfId="49520"/>
    <cellStyle name="Note 14 2 2 2 4" xfId="49521"/>
    <cellStyle name="Note 14 2 2 2 4 2" xfId="49522"/>
    <cellStyle name="Note 14 2 2 2 4 2 2" xfId="49523"/>
    <cellStyle name="Note 14 2 2 2 4 3" xfId="49524"/>
    <cellStyle name="Note 14 2 2 2 5" xfId="49525"/>
    <cellStyle name="Note 14 2 2 2 5 2" xfId="49526"/>
    <cellStyle name="Note 14 2 2 2 6" xfId="49527"/>
    <cellStyle name="Note 14 2 2 3" xfId="49528"/>
    <cellStyle name="Note 14 2 2 3 2" xfId="49529"/>
    <cellStyle name="Note 14 2 2 3 2 2" xfId="49530"/>
    <cellStyle name="Note 14 2 2 3 2 2 2" xfId="49531"/>
    <cellStyle name="Note 14 2 2 3 2 3" xfId="49532"/>
    <cellStyle name="Note 14 2 2 3 3" xfId="49533"/>
    <cellStyle name="Note 14 2 2 3 3 2" xfId="49534"/>
    <cellStyle name="Note 14 2 2 3 3 2 2" xfId="49535"/>
    <cellStyle name="Note 14 2 2 3 3 3" xfId="49536"/>
    <cellStyle name="Note 14 2 2 3 4" xfId="49537"/>
    <cellStyle name="Note 14 2 2 3 4 2" xfId="49538"/>
    <cellStyle name="Note 14 2 2 3 5" xfId="49539"/>
    <cellStyle name="Note 14 2 2 4" xfId="49540"/>
    <cellStyle name="Note 14 2 2 4 2" xfId="49541"/>
    <cellStyle name="Note 14 2 2 4 2 2" xfId="49542"/>
    <cellStyle name="Note 14 2 2 4 3" xfId="49543"/>
    <cellStyle name="Note 14 2 2 5" xfId="49544"/>
    <cellStyle name="Note 14 2 2 5 2" xfId="49545"/>
    <cellStyle name="Note 14 2 2 5 2 2" xfId="49546"/>
    <cellStyle name="Note 14 2 2 5 3" xfId="49547"/>
    <cellStyle name="Note 14 2 2 6" xfId="49548"/>
    <cellStyle name="Note 14 2 2 6 2" xfId="49549"/>
    <cellStyle name="Note 14 2 2 6 2 2" xfId="49550"/>
    <cellStyle name="Note 14 2 2 6 3" xfId="49551"/>
    <cellStyle name="Note 14 2 2 7" xfId="49552"/>
    <cellStyle name="Note 14 2 2 7 2" xfId="49553"/>
    <cellStyle name="Note 14 2 2 8" xfId="49554"/>
    <cellStyle name="Note 14 2 3" xfId="49555"/>
    <cellStyle name="Note 14 2 3 2" xfId="49556"/>
    <cellStyle name="Note 14 2 3 2 2" xfId="49557"/>
    <cellStyle name="Note 14 2 3 2 2 2" xfId="49558"/>
    <cellStyle name="Note 14 2 3 2 2 2 2" xfId="49559"/>
    <cellStyle name="Note 14 2 3 2 2 3" xfId="49560"/>
    <cellStyle name="Note 14 2 3 2 3" xfId="49561"/>
    <cellStyle name="Note 14 2 3 2 3 2" xfId="49562"/>
    <cellStyle name="Note 14 2 3 2 3 2 2" xfId="49563"/>
    <cellStyle name="Note 14 2 3 2 3 3" xfId="49564"/>
    <cellStyle name="Note 14 2 3 2 4" xfId="49565"/>
    <cellStyle name="Note 14 2 3 2 4 2" xfId="49566"/>
    <cellStyle name="Note 14 2 3 2 5" xfId="49567"/>
    <cellStyle name="Note 14 2 3 3" xfId="49568"/>
    <cellStyle name="Note 14 2 3 3 2" xfId="49569"/>
    <cellStyle name="Note 14 2 3 3 2 2" xfId="49570"/>
    <cellStyle name="Note 14 2 3 3 3" xfId="49571"/>
    <cellStyle name="Note 14 2 3 4" xfId="49572"/>
    <cellStyle name="Note 14 2 3 4 2" xfId="49573"/>
    <cellStyle name="Note 14 2 3 4 2 2" xfId="49574"/>
    <cellStyle name="Note 14 2 3 4 3" xfId="49575"/>
    <cellStyle name="Note 14 2 3 5" xfId="49576"/>
    <cellStyle name="Note 14 2 3 5 2" xfId="49577"/>
    <cellStyle name="Note 14 2 3 6" xfId="49578"/>
    <cellStyle name="Note 14 2 4" xfId="49579"/>
    <cellStyle name="Note 14 2 4 2" xfId="49580"/>
    <cellStyle name="Note 14 2 4 2 2" xfId="49581"/>
    <cellStyle name="Note 14 2 4 2 2 2" xfId="49582"/>
    <cellStyle name="Note 14 2 4 2 3" xfId="49583"/>
    <cellStyle name="Note 14 2 4 3" xfId="49584"/>
    <cellStyle name="Note 14 2 4 3 2" xfId="49585"/>
    <cellStyle name="Note 14 2 4 3 2 2" xfId="49586"/>
    <cellStyle name="Note 14 2 4 3 3" xfId="49587"/>
    <cellStyle name="Note 14 2 4 4" xfId="49588"/>
    <cellStyle name="Note 14 2 4 4 2" xfId="49589"/>
    <cellStyle name="Note 14 2 4 5" xfId="49590"/>
    <cellStyle name="Note 14 2 5" xfId="49591"/>
    <cellStyle name="Note 14 2 5 2" xfId="49592"/>
    <cellStyle name="Note 14 2 5 2 2" xfId="49593"/>
    <cellStyle name="Note 14 2 5 3" xfId="49594"/>
    <cellStyle name="Note 14 2 6" xfId="49595"/>
    <cellStyle name="Note 14 2 6 2" xfId="49596"/>
    <cellStyle name="Note 14 2 6 2 2" xfId="49597"/>
    <cellStyle name="Note 14 2 6 3" xfId="49598"/>
    <cellStyle name="Note 14 2 7" xfId="49599"/>
    <cellStyle name="Note 14 2 7 2" xfId="49600"/>
    <cellStyle name="Note 14 2 7 2 2" xfId="49601"/>
    <cellStyle name="Note 14 2 7 3" xfId="49602"/>
    <cellStyle name="Note 14 2 8" xfId="49603"/>
    <cellStyle name="Note 14 2 8 2" xfId="49604"/>
    <cellStyle name="Note 14 2 9" xfId="49605"/>
    <cellStyle name="Note 14 3" xfId="49606"/>
    <cellStyle name="Note 14 3 2" xfId="49607"/>
    <cellStyle name="Note 14 3 2 2" xfId="49608"/>
    <cellStyle name="Note 14 3 2 2 2" xfId="49609"/>
    <cellStyle name="Note 14 3 2 2 2 2" xfId="49610"/>
    <cellStyle name="Note 14 3 2 2 2 2 2" xfId="49611"/>
    <cellStyle name="Note 14 3 2 2 2 3" xfId="49612"/>
    <cellStyle name="Note 14 3 2 2 3" xfId="49613"/>
    <cellStyle name="Note 14 3 2 2 3 2" xfId="49614"/>
    <cellStyle name="Note 14 3 2 2 3 2 2" xfId="49615"/>
    <cellStyle name="Note 14 3 2 2 3 3" xfId="49616"/>
    <cellStyle name="Note 14 3 2 2 4" xfId="49617"/>
    <cellStyle name="Note 14 3 2 2 4 2" xfId="49618"/>
    <cellStyle name="Note 14 3 2 2 5" xfId="49619"/>
    <cellStyle name="Note 14 3 2 3" xfId="49620"/>
    <cellStyle name="Note 14 3 2 3 2" xfId="49621"/>
    <cellStyle name="Note 14 3 2 3 2 2" xfId="49622"/>
    <cellStyle name="Note 14 3 2 3 3" xfId="49623"/>
    <cellStyle name="Note 14 3 2 4" xfId="49624"/>
    <cellStyle name="Note 14 3 2 4 2" xfId="49625"/>
    <cellStyle name="Note 14 3 2 4 2 2" xfId="49626"/>
    <cellStyle name="Note 14 3 2 4 3" xfId="49627"/>
    <cellStyle name="Note 14 3 2 5" xfId="49628"/>
    <cellStyle name="Note 14 3 2 5 2" xfId="49629"/>
    <cellStyle name="Note 14 3 2 6" xfId="49630"/>
    <cellStyle name="Note 14 3 3" xfId="49631"/>
    <cellStyle name="Note 14 3 3 2" xfId="49632"/>
    <cellStyle name="Note 14 3 3 2 2" xfId="49633"/>
    <cellStyle name="Note 14 3 3 2 2 2" xfId="49634"/>
    <cellStyle name="Note 14 3 3 2 3" xfId="49635"/>
    <cellStyle name="Note 14 3 3 3" xfId="49636"/>
    <cellStyle name="Note 14 3 3 3 2" xfId="49637"/>
    <cellStyle name="Note 14 3 3 3 2 2" xfId="49638"/>
    <cellStyle name="Note 14 3 3 3 3" xfId="49639"/>
    <cellStyle name="Note 14 3 3 4" xfId="49640"/>
    <cellStyle name="Note 14 3 3 4 2" xfId="49641"/>
    <cellStyle name="Note 14 3 3 5" xfId="49642"/>
    <cellStyle name="Note 14 3 4" xfId="49643"/>
    <cellStyle name="Note 14 3 4 2" xfId="49644"/>
    <cellStyle name="Note 14 3 4 2 2" xfId="49645"/>
    <cellStyle name="Note 14 3 4 3" xfId="49646"/>
    <cellStyle name="Note 14 3 5" xfId="49647"/>
    <cellStyle name="Note 14 3 5 2" xfId="49648"/>
    <cellStyle name="Note 14 3 5 2 2" xfId="49649"/>
    <cellStyle name="Note 14 3 5 3" xfId="49650"/>
    <cellStyle name="Note 14 3 6" xfId="49651"/>
    <cellStyle name="Note 14 3 6 2" xfId="49652"/>
    <cellStyle name="Note 14 3 6 2 2" xfId="49653"/>
    <cellStyle name="Note 14 3 6 3" xfId="49654"/>
    <cellStyle name="Note 14 3 7" xfId="49655"/>
    <cellStyle name="Note 14 3 7 2" xfId="49656"/>
    <cellStyle name="Note 14 3 8" xfId="49657"/>
    <cellStyle name="Note 14 4" xfId="49658"/>
    <cellStyle name="Note 14 4 2" xfId="49659"/>
    <cellStyle name="Note 14 4 2 2" xfId="49660"/>
    <cellStyle name="Note 14 4 2 2 2" xfId="49661"/>
    <cellStyle name="Note 14 4 2 2 2 2" xfId="49662"/>
    <cellStyle name="Note 14 4 2 2 3" xfId="49663"/>
    <cellStyle name="Note 14 4 2 3" xfId="49664"/>
    <cellStyle name="Note 14 4 2 3 2" xfId="49665"/>
    <cellStyle name="Note 14 4 2 3 2 2" xfId="49666"/>
    <cellStyle name="Note 14 4 2 3 3" xfId="49667"/>
    <cellStyle name="Note 14 4 2 4" xfId="49668"/>
    <cellStyle name="Note 14 4 2 4 2" xfId="49669"/>
    <cellStyle name="Note 14 4 2 5" xfId="49670"/>
    <cellStyle name="Note 14 4 3" xfId="49671"/>
    <cellStyle name="Note 14 4 3 2" xfId="49672"/>
    <cellStyle name="Note 14 4 3 2 2" xfId="49673"/>
    <cellStyle name="Note 14 4 3 3" xfId="49674"/>
    <cellStyle name="Note 14 4 4" xfId="49675"/>
    <cellStyle name="Note 14 4 4 2" xfId="49676"/>
    <cellStyle name="Note 14 4 4 2 2" xfId="49677"/>
    <cellStyle name="Note 14 4 4 3" xfId="49678"/>
    <cellStyle name="Note 14 4 5" xfId="49679"/>
    <cellStyle name="Note 14 4 5 2" xfId="49680"/>
    <cellStyle name="Note 14 4 6" xfId="49681"/>
    <cellStyle name="Note 14 5" xfId="49682"/>
    <cellStyle name="Note 14 5 2" xfId="49683"/>
    <cellStyle name="Note 14 5 2 2" xfId="49684"/>
    <cellStyle name="Note 14 5 2 2 2" xfId="49685"/>
    <cellStyle name="Note 14 5 2 3" xfId="49686"/>
    <cellStyle name="Note 14 5 3" xfId="49687"/>
    <cellStyle name="Note 14 5 3 2" xfId="49688"/>
    <cellStyle name="Note 14 5 3 2 2" xfId="49689"/>
    <cellStyle name="Note 14 5 3 3" xfId="49690"/>
    <cellStyle name="Note 14 5 4" xfId="49691"/>
    <cellStyle name="Note 14 5 4 2" xfId="49692"/>
    <cellStyle name="Note 14 5 5" xfId="49693"/>
    <cellStyle name="Note 14 6" xfId="49694"/>
    <cellStyle name="Note 14 6 2" xfId="49695"/>
    <cellStyle name="Note 14 6 2 2" xfId="49696"/>
    <cellStyle name="Note 14 6 3" xfId="49697"/>
    <cellStyle name="Note 14 7" xfId="49698"/>
    <cellStyle name="Note 14 7 2" xfId="49699"/>
    <cellStyle name="Note 14 7 2 2" xfId="49700"/>
    <cellStyle name="Note 14 7 3" xfId="49701"/>
    <cellStyle name="Note 14 8" xfId="49702"/>
    <cellStyle name="Note 14 8 2" xfId="49703"/>
    <cellStyle name="Note 14 8 2 2" xfId="49704"/>
    <cellStyle name="Note 14 8 3" xfId="49705"/>
    <cellStyle name="Note 14 9" xfId="49706"/>
    <cellStyle name="Note 14 9 2" xfId="49707"/>
    <cellStyle name="Note 140" xfId="49708"/>
    <cellStyle name="Note 141" xfId="49709"/>
    <cellStyle name="Note 142" xfId="49710"/>
    <cellStyle name="Note 143" xfId="49711"/>
    <cellStyle name="Note 144" xfId="49712"/>
    <cellStyle name="Note 145" xfId="49713"/>
    <cellStyle name="Note 146" xfId="49714"/>
    <cellStyle name="Note 147" xfId="49715"/>
    <cellStyle name="Note 148" xfId="49716"/>
    <cellStyle name="Note 149" xfId="49717"/>
    <cellStyle name="Note 15" xfId="49718"/>
    <cellStyle name="Note 15 2" xfId="49719"/>
    <cellStyle name="Note 15 2 2" xfId="49720"/>
    <cellStyle name="Note 15 2 2 2" xfId="49721"/>
    <cellStyle name="Note 15 2 2 2 2" xfId="49722"/>
    <cellStyle name="Note 15 2 2 2 2 2" xfId="49723"/>
    <cellStyle name="Note 15 2 2 2 2 2 2" xfId="49724"/>
    <cellStyle name="Note 15 2 2 2 2 3" xfId="49725"/>
    <cellStyle name="Note 15 2 2 2 3" xfId="49726"/>
    <cellStyle name="Note 15 2 2 2 3 2" xfId="49727"/>
    <cellStyle name="Note 15 2 2 2 3 2 2" xfId="49728"/>
    <cellStyle name="Note 15 2 2 2 3 3" xfId="49729"/>
    <cellStyle name="Note 15 2 2 2 4" xfId="49730"/>
    <cellStyle name="Note 15 2 2 2 4 2" xfId="49731"/>
    <cellStyle name="Note 15 2 2 2 5" xfId="49732"/>
    <cellStyle name="Note 15 2 2 3" xfId="49733"/>
    <cellStyle name="Note 15 2 2 3 2" xfId="49734"/>
    <cellStyle name="Note 15 2 2 3 2 2" xfId="49735"/>
    <cellStyle name="Note 15 2 2 3 3" xfId="49736"/>
    <cellStyle name="Note 15 2 2 4" xfId="49737"/>
    <cellStyle name="Note 15 2 2 4 2" xfId="49738"/>
    <cellStyle name="Note 15 2 2 4 2 2" xfId="49739"/>
    <cellStyle name="Note 15 2 2 4 3" xfId="49740"/>
    <cellStyle name="Note 15 2 2 5" xfId="49741"/>
    <cellStyle name="Note 15 2 2 5 2" xfId="49742"/>
    <cellStyle name="Note 15 2 2 6" xfId="49743"/>
    <cellStyle name="Note 15 2 3" xfId="49744"/>
    <cellStyle name="Note 15 2 3 2" xfId="49745"/>
    <cellStyle name="Note 15 2 3 2 2" xfId="49746"/>
    <cellStyle name="Note 15 2 3 2 2 2" xfId="49747"/>
    <cellStyle name="Note 15 2 3 2 3" xfId="49748"/>
    <cellStyle name="Note 15 2 3 3" xfId="49749"/>
    <cellStyle name="Note 15 2 3 3 2" xfId="49750"/>
    <cellStyle name="Note 15 2 3 3 2 2" xfId="49751"/>
    <cellStyle name="Note 15 2 3 3 3" xfId="49752"/>
    <cellStyle name="Note 15 2 3 4" xfId="49753"/>
    <cellStyle name="Note 15 2 3 4 2" xfId="49754"/>
    <cellStyle name="Note 15 2 3 5" xfId="49755"/>
    <cellStyle name="Note 15 2 4" xfId="49756"/>
    <cellStyle name="Note 15 2 4 2" xfId="49757"/>
    <cellStyle name="Note 15 2 4 2 2" xfId="49758"/>
    <cellStyle name="Note 15 2 4 3" xfId="49759"/>
    <cellStyle name="Note 15 2 5" xfId="49760"/>
    <cellStyle name="Note 15 2 5 2" xfId="49761"/>
    <cellStyle name="Note 15 2 5 2 2" xfId="49762"/>
    <cellStyle name="Note 15 2 5 3" xfId="49763"/>
    <cellStyle name="Note 15 2 6" xfId="49764"/>
    <cellStyle name="Note 15 2 6 2" xfId="49765"/>
    <cellStyle name="Note 15 2 6 2 2" xfId="49766"/>
    <cellStyle name="Note 15 2 6 3" xfId="49767"/>
    <cellStyle name="Note 15 2 7" xfId="49768"/>
    <cellStyle name="Note 15 2 7 2" xfId="49769"/>
    <cellStyle name="Note 15 2 8" xfId="49770"/>
    <cellStyle name="Note 15 3" xfId="49771"/>
    <cellStyle name="Note 15 3 2" xfId="49772"/>
    <cellStyle name="Note 15 3 2 2" xfId="49773"/>
    <cellStyle name="Note 15 3 2 2 2" xfId="49774"/>
    <cellStyle name="Note 15 3 2 2 2 2" xfId="49775"/>
    <cellStyle name="Note 15 3 2 2 3" xfId="49776"/>
    <cellStyle name="Note 15 3 2 3" xfId="49777"/>
    <cellStyle name="Note 15 3 2 3 2" xfId="49778"/>
    <cellStyle name="Note 15 3 2 3 2 2" xfId="49779"/>
    <cellStyle name="Note 15 3 2 3 3" xfId="49780"/>
    <cellStyle name="Note 15 3 2 4" xfId="49781"/>
    <cellStyle name="Note 15 3 2 4 2" xfId="49782"/>
    <cellStyle name="Note 15 3 2 5" xfId="49783"/>
    <cellStyle name="Note 15 3 3" xfId="49784"/>
    <cellStyle name="Note 15 3 3 2" xfId="49785"/>
    <cellStyle name="Note 15 3 3 2 2" xfId="49786"/>
    <cellStyle name="Note 15 3 3 3" xfId="49787"/>
    <cellStyle name="Note 15 3 4" xfId="49788"/>
    <cellStyle name="Note 15 3 4 2" xfId="49789"/>
    <cellStyle name="Note 15 3 4 2 2" xfId="49790"/>
    <cellStyle name="Note 15 3 4 3" xfId="49791"/>
    <cellStyle name="Note 15 3 5" xfId="49792"/>
    <cellStyle name="Note 15 3 5 2" xfId="49793"/>
    <cellStyle name="Note 15 3 6" xfId="49794"/>
    <cellStyle name="Note 15 4" xfId="49795"/>
    <cellStyle name="Note 15 4 2" xfId="49796"/>
    <cellStyle name="Note 15 4 2 2" xfId="49797"/>
    <cellStyle name="Note 15 4 2 2 2" xfId="49798"/>
    <cellStyle name="Note 15 4 2 3" xfId="49799"/>
    <cellStyle name="Note 15 4 3" xfId="49800"/>
    <cellStyle name="Note 15 4 3 2" xfId="49801"/>
    <cellStyle name="Note 15 4 3 2 2" xfId="49802"/>
    <cellStyle name="Note 15 4 3 3" xfId="49803"/>
    <cellStyle name="Note 15 4 4" xfId="49804"/>
    <cellStyle name="Note 15 4 4 2" xfId="49805"/>
    <cellStyle name="Note 15 4 5" xfId="49806"/>
    <cellStyle name="Note 15 5" xfId="49807"/>
    <cellStyle name="Note 15 5 2" xfId="49808"/>
    <cellStyle name="Note 15 5 2 2" xfId="49809"/>
    <cellStyle name="Note 15 5 3" xfId="49810"/>
    <cellStyle name="Note 15 6" xfId="49811"/>
    <cellStyle name="Note 15 6 2" xfId="49812"/>
    <cellStyle name="Note 15 6 2 2" xfId="49813"/>
    <cellStyle name="Note 15 6 3" xfId="49814"/>
    <cellStyle name="Note 15 7" xfId="49815"/>
    <cellStyle name="Note 15 7 2" xfId="49816"/>
    <cellStyle name="Note 15 7 2 2" xfId="49817"/>
    <cellStyle name="Note 15 7 3" xfId="49818"/>
    <cellStyle name="Note 15 8" xfId="49819"/>
    <cellStyle name="Note 15 8 2" xfId="49820"/>
    <cellStyle name="Note 15 9" xfId="49821"/>
    <cellStyle name="Note 150" xfId="49822"/>
    <cellStyle name="Note 151" xfId="49823"/>
    <cellStyle name="Note 152" xfId="49824"/>
    <cellStyle name="Note 153" xfId="49825"/>
    <cellStyle name="Note 154" xfId="49826"/>
    <cellStyle name="Note 155" xfId="49827"/>
    <cellStyle name="Note 156" xfId="49828"/>
    <cellStyle name="Note 157" xfId="49829"/>
    <cellStyle name="Note 158" xfId="49830"/>
    <cellStyle name="Note 159" xfId="49831"/>
    <cellStyle name="Note 16" xfId="49832"/>
    <cellStyle name="Note 16 2" xfId="49833"/>
    <cellStyle name="Note 16 2 2" xfId="49834"/>
    <cellStyle name="Note 16 2 2 2" xfId="49835"/>
    <cellStyle name="Note 16 2 2 2 2" xfId="49836"/>
    <cellStyle name="Note 16 2 2 2 2 2" xfId="49837"/>
    <cellStyle name="Note 16 2 2 2 3" xfId="49838"/>
    <cellStyle name="Note 16 2 2 3" xfId="49839"/>
    <cellStyle name="Note 16 2 2 3 2" xfId="49840"/>
    <cellStyle name="Note 16 2 2 3 2 2" xfId="49841"/>
    <cellStyle name="Note 16 2 2 3 3" xfId="49842"/>
    <cellStyle name="Note 16 2 2 4" xfId="49843"/>
    <cellStyle name="Note 16 2 2 4 2" xfId="49844"/>
    <cellStyle name="Note 16 2 2 5" xfId="49845"/>
    <cellStyle name="Note 16 2 3" xfId="49846"/>
    <cellStyle name="Note 16 2 3 2" xfId="49847"/>
    <cellStyle name="Note 16 2 3 2 2" xfId="49848"/>
    <cellStyle name="Note 16 2 3 3" xfId="49849"/>
    <cellStyle name="Note 16 2 4" xfId="49850"/>
    <cellStyle name="Note 16 2 4 2" xfId="49851"/>
    <cellStyle name="Note 16 2 4 2 2" xfId="49852"/>
    <cellStyle name="Note 16 2 4 3" xfId="49853"/>
    <cellStyle name="Note 16 2 5" xfId="49854"/>
    <cellStyle name="Note 16 2 5 2" xfId="49855"/>
    <cellStyle name="Note 16 2 5 2 2" xfId="49856"/>
    <cellStyle name="Note 16 2 5 3" xfId="49857"/>
    <cellStyle name="Note 16 2 6" xfId="49858"/>
    <cellStyle name="Note 16 2 6 2" xfId="49859"/>
    <cellStyle name="Note 16 2 7" xfId="49860"/>
    <cellStyle name="Note 16 3" xfId="49861"/>
    <cellStyle name="Note 16 3 2" xfId="49862"/>
    <cellStyle name="Note 16 3 2 2" xfId="49863"/>
    <cellStyle name="Note 16 3 2 2 2" xfId="49864"/>
    <cellStyle name="Note 16 3 2 3" xfId="49865"/>
    <cellStyle name="Note 16 3 3" xfId="49866"/>
    <cellStyle name="Note 16 3 3 2" xfId="49867"/>
    <cellStyle name="Note 16 3 3 2 2" xfId="49868"/>
    <cellStyle name="Note 16 3 3 3" xfId="49869"/>
    <cellStyle name="Note 16 3 4" xfId="49870"/>
    <cellStyle name="Note 16 3 4 2" xfId="49871"/>
    <cellStyle name="Note 16 3 5" xfId="49872"/>
    <cellStyle name="Note 16 4" xfId="49873"/>
    <cellStyle name="Note 16 4 2" xfId="49874"/>
    <cellStyle name="Note 16 4 2 2" xfId="49875"/>
    <cellStyle name="Note 16 4 3" xfId="49876"/>
    <cellStyle name="Note 16 5" xfId="49877"/>
    <cellStyle name="Note 16 5 2" xfId="49878"/>
    <cellStyle name="Note 16 5 2 2" xfId="49879"/>
    <cellStyle name="Note 16 5 3" xfId="49880"/>
    <cellStyle name="Note 16 6" xfId="49881"/>
    <cellStyle name="Note 16 6 2" xfId="49882"/>
    <cellStyle name="Note 16 6 2 2" xfId="49883"/>
    <cellStyle name="Note 16 6 3" xfId="49884"/>
    <cellStyle name="Note 16 7" xfId="49885"/>
    <cellStyle name="Note 16 7 2" xfId="49886"/>
    <cellStyle name="Note 16 8" xfId="49887"/>
    <cellStyle name="Note 160" xfId="49888"/>
    <cellStyle name="Note 161" xfId="49889"/>
    <cellStyle name="Note 162" xfId="49890"/>
    <cellStyle name="Note 163" xfId="49891"/>
    <cellStyle name="Note 164" xfId="49892"/>
    <cellStyle name="Note 165" xfId="49893"/>
    <cellStyle name="Note 166" xfId="49894"/>
    <cellStyle name="Note 167" xfId="49895"/>
    <cellStyle name="Note 168" xfId="49896"/>
    <cellStyle name="Note 169" xfId="49897"/>
    <cellStyle name="Note 17" xfId="49898"/>
    <cellStyle name="Note 17 2" xfId="49899"/>
    <cellStyle name="Note 17 2 2" xfId="49900"/>
    <cellStyle name="Note 17 2 2 2" xfId="49901"/>
    <cellStyle name="Note 17 2 2 2 2" xfId="49902"/>
    <cellStyle name="Note 17 2 2 2 2 2" xfId="49903"/>
    <cellStyle name="Note 17 2 2 2 3" xfId="49904"/>
    <cellStyle name="Note 17 2 2 3" xfId="49905"/>
    <cellStyle name="Note 17 2 2 3 2" xfId="49906"/>
    <cellStyle name="Note 17 2 2 3 2 2" xfId="49907"/>
    <cellStyle name="Note 17 2 2 3 3" xfId="49908"/>
    <cellStyle name="Note 17 2 2 4" xfId="49909"/>
    <cellStyle name="Note 17 2 2 4 2" xfId="49910"/>
    <cellStyle name="Note 17 2 2 5" xfId="49911"/>
    <cellStyle name="Note 17 2 3" xfId="49912"/>
    <cellStyle name="Note 17 2 3 2" xfId="49913"/>
    <cellStyle name="Note 17 2 3 2 2" xfId="49914"/>
    <cellStyle name="Note 17 2 3 3" xfId="49915"/>
    <cellStyle name="Note 17 2 4" xfId="49916"/>
    <cellStyle name="Note 17 2 4 2" xfId="49917"/>
    <cellStyle name="Note 17 2 4 2 2" xfId="49918"/>
    <cellStyle name="Note 17 2 4 3" xfId="49919"/>
    <cellStyle name="Note 17 2 5" xfId="49920"/>
    <cellStyle name="Note 17 2 5 2" xfId="49921"/>
    <cellStyle name="Note 17 2 5 2 2" xfId="49922"/>
    <cellStyle name="Note 17 2 5 3" xfId="49923"/>
    <cellStyle name="Note 17 2 6" xfId="49924"/>
    <cellStyle name="Note 17 2 6 2" xfId="49925"/>
    <cellStyle name="Note 17 2 7" xfId="49926"/>
    <cellStyle name="Note 17 3" xfId="49927"/>
    <cellStyle name="Note 17 3 2" xfId="49928"/>
    <cellStyle name="Note 17 3 2 2" xfId="49929"/>
    <cellStyle name="Note 17 3 2 2 2" xfId="49930"/>
    <cellStyle name="Note 17 3 2 3" xfId="49931"/>
    <cellStyle name="Note 17 3 3" xfId="49932"/>
    <cellStyle name="Note 17 3 3 2" xfId="49933"/>
    <cellStyle name="Note 17 3 3 2 2" xfId="49934"/>
    <cellStyle name="Note 17 3 3 3" xfId="49935"/>
    <cellStyle name="Note 17 3 4" xfId="49936"/>
    <cellStyle name="Note 17 3 4 2" xfId="49937"/>
    <cellStyle name="Note 17 3 5" xfId="49938"/>
    <cellStyle name="Note 17 4" xfId="49939"/>
    <cellStyle name="Note 17 4 2" xfId="49940"/>
    <cellStyle name="Note 17 4 2 2" xfId="49941"/>
    <cellStyle name="Note 17 4 3" xfId="49942"/>
    <cellStyle name="Note 17 5" xfId="49943"/>
    <cellStyle name="Note 17 5 2" xfId="49944"/>
    <cellStyle name="Note 17 5 2 2" xfId="49945"/>
    <cellStyle name="Note 17 5 3" xfId="49946"/>
    <cellStyle name="Note 17 6" xfId="49947"/>
    <cellStyle name="Note 17 6 2" xfId="49948"/>
    <cellStyle name="Note 17 6 2 2" xfId="49949"/>
    <cellStyle name="Note 17 6 3" xfId="49950"/>
    <cellStyle name="Note 17 7" xfId="49951"/>
    <cellStyle name="Note 17 7 2" xfId="49952"/>
    <cellStyle name="Note 17 8" xfId="49953"/>
    <cellStyle name="Note 170" xfId="49954"/>
    <cellStyle name="Note 171" xfId="52349"/>
    <cellStyle name="Note 172" xfId="52376"/>
    <cellStyle name="Note 173" xfId="52632"/>
    <cellStyle name="Note 174" xfId="52633"/>
    <cellStyle name="Note 18" xfId="49955"/>
    <cellStyle name="Note 18 2" xfId="49956"/>
    <cellStyle name="Note 18 2 2" xfId="49957"/>
    <cellStyle name="Note 18 2 2 2" xfId="49958"/>
    <cellStyle name="Note 18 2 2 2 2" xfId="49959"/>
    <cellStyle name="Note 18 2 2 2 2 2" xfId="49960"/>
    <cellStyle name="Note 18 2 2 2 3" xfId="49961"/>
    <cellStyle name="Note 18 2 2 3" xfId="49962"/>
    <cellStyle name="Note 18 2 2 3 2" xfId="49963"/>
    <cellStyle name="Note 18 2 2 3 2 2" xfId="49964"/>
    <cellStyle name="Note 18 2 2 3 3" xfId="49965"/>
    <cellStyle name="Note 18 2 2 4" xfId="49966"/>
    <cellStyle name="Note 18 2 2 4 2" xfId="49967"/>
    <cellStyle name="Note 18 2 2 5" xfId="49968"/>
    <cellStyle name="Note 18 2 3" xfId="49969"/>
    <cellStyle name="Note 18 2 3 2" xfId="49970"/>
    <cellStyle name="Note 18 2 3 2 2" xfId="49971"/>
    <cellStyle name="Note 18 2 3 3" xfId="49972"/>
    <cellStyle name="Note 18 2 4" xfId="49973"/>
    <cellStyle name="Note 18 2 4 2" xfId="49974"/>
    <cellStyle name="Note 18 2 4 2 2" xfId="49975"/>
    <cellStyle name="Note 18 2 4 3" xfId="49976"/>
    <cellStyle name="Note 18 2 5" xfId="49977"/>
    <cellStyle name="Note 18 2 5 2" xfId="49978"/>
    <cellStyle name="Note 18 2 5 2 2" xfId="49979"/>
    <cellStyle name="Note 18 2 5 3" xfId="49980"/>
    <cellStyle name="Note 18 2 6" xfId="49981"/>
    <cellStyle name="Note 18 2 6 2" xfId="49982"/>
    <cellStyle name="Note 18 2 7" xfId="49983"/>
    <cellStyle name="Note 18 3" xfId="49984"/>
    <cellStyle name="Note 18 3 2" xfId="49985"/>
    <cellStyle name="Note 18 3 2 2" xfId="49986"/>
    <cellStyle name="Note 18 3 2 2 2" xfId="49987"/>
    <cellStyle name="Note 18 3 2 3" xfId="49988"/>
    <cellStyle name="Note 18 3 3" xfId="49989"/>
    <cellStyle name="Note 18 3 3 2" xfId="49990"/>
    <cellStyle name="Note 18 3 3 2 2" xfId="49991"/>
    <cellStyle name="Note 18 3 3 3" xfId="49992"/>
    <cellStyle name="Note 18 3 4" xfId="49993"/>
    <cellStyle name="Note 18 3 4 2" xfId="49994"/>
    <cellStyle name="Note 18 3 5" xfId="49995"/>
    <cellStyle name="Note 18 4" xfId="49996"/>
    <cellStyle name="Note 18 4 2" xfId="49997"/>
    <cellStyle name="Note 18 4 2 2" xfId="49998"/>
    <cellStyle name="Note 18 4 3" xfId="49999"/>
    <cellStyle name="Note 18 5" xfId="50000"/>
    <cellStyle name="Note 18 5 2" xfId="50001"/>
    <cellStyle name="Note 18 5 2 2" xfId="50002"/>
    <cellStyle name="Note 18 5 3" xfId="50003"/>
    <cellStyle name="Note 18 6" xfId="50004"/>
    <cellStyle name="Note 18 6 2" xfId="50005"/>
    <cellStyle name="Note 18 6 2 2" xfId="50006"/>
    <cellStyle name="Note 18 6 3" xfId="50007"/>
    <cellStyle name="Note 18 7" xfId="50008"/>
    <cellStyle name="Note 18 7 2" xfId="50009"/>
    <cellStyle name="Note 18 8" xfId="50010"/>
    <cellStyle name="Note 19" xfId="50011"/>
    <cellStyle name="Note 19 2" xfId="50012"/>
    <cellStyle name="Note 19 2 2" xfId="50013"/>
    <cellStyle name="Note 19 2 2 2" xfId="50014"/>
    <cellStyle name="Note 19 2 2 2 2" xfId="50015"/>
    <cellStyle name="Note 19 2 2 2 2 2" xfId="50016"/>
    <cellStyle name="Note 19 2 2 2 3" xfId="50017"/>
    <cellStyle name="Note 19 2 2 3" xfId="50018"/>
    <cellStyle name="Note 19 2 2 3 2" xfId="50019"/>
    <cellStyle name="Note 19 2 2 3 2 2" xfId="50020"/>
    <cellStyle name="Note 19 2 2 3 3" xfId="50021"/>
    <cellStyle name="Note 19 2 2 4" xfId="50022"/>
    <cellStyle name="Note 19 2 2 4 2" xfId="50023"/>
    <cellStyle name="Note 19 2 2 5" xfId="50024"/>
    <cellStyle name="Note 19 2 3" xfId="50025"/>
    <cellStyle name="Note 19 2 3 2" xfId="50026"/>
    <cellStyle name="Note 19 2 3 2 2" xfId="50027"/>
    <cellStyle name="Note 19 2 3 3" xfId="50028"/>
    <cellStyle name="Note 19 2 4" xfId="50029"/>
    <cellStyle name="Note 19 2 4 2" xfId="50030"/>
    <cellStyle name="Note 19 2 4 2 2" xfId="50031"/>
    <cellStyle name="Note 19 2 4 3" xfId="50032"/>
    <cellStyle name="Note 19 2 5" xfId="50033"/>
    <cellStyle name="Note 19 2 5 2" xfId="50034"/>
    <cellStyle name="Note 19 2 6" xfId="50035"/>
    <cellStyle name="Note 19 3" xfId="50036"/>
    <cellStyle name="Note 19 3 2" xfId="50037"/>
    <cellStyle name="Note 19 3 2 2" xfId="50038"/>
    <cellStyle name="Note 19 3 2 2 2" xfId="50039"/>
    <cellStyle name="Note 19 3 2 3" xfId="50040"/>
    <cellStyle name="Note 19 3 3" xfId="50041"/>
    <cellStyle name="Note 19 3 3 2" xfId="50042"/>
    <cellStyle name="Note 19 3 3 2 2" xfId="50043"/>
    <cellStyle name="Note 19 3 3 3" xfId="50044"/>
    <cellStyle name="Note 19 3 4" xfId="50045"/>
    <cellStyle name="Note 19 3 4 2" xfId="50046"/>
    <cellStyle name="Note 19 3 5" xfId="50047"/>
    <cellStyle name="Note 19 4" xfId="50048"/>
    <cellStyle name="Note 19 4 2" xfId="50049"/>
    <cellStyle name="Note 19 4 2 2" xfId="50050"/>
    <cellStyle name="Note 19 4 3" xfId="50051"/>
    <cellStyle name="Note 19 5" xfId="50052"/>
    <cellStyle name="Note 19 5 2" xfId="50053"/>
    <cellStyle name="Note 19 5 2 2" xfId="50054"/>
    <cellStyle name="Note 19 5 3" xfId="50055"/>
    <cellStyle name="Note 19 6" xfId="50056"/>
    <cellStyle name="Note 19 6 2" xfId="50057"/>
    <cellStyle name="Note 19 7" xfId="50058"/>
    <cellStyle name="Note 2" xfId="48"/>
    <cellStyle name="Note 2 10" xfId="50060"/>
    <cellStyle name="Note 2 10 2" xfId="50061"/>
    <cellStyle name="Note 2 11" xfId="50062"/>
    <cellStyle name="Note 2 12" xfId="50059"/>
    <cellStyle name="Note 2 2" xfId="64"/>
    <cellStyle name="Note 2 2 10" xfId="50063"/>
    <cellStyle name="Note 2 2 2" xfId="111"/>
    <cellStyle name="Note 2 2 2 2" xfId="199"/>
    <cellStyle name="Note 2 2 2 2 2" xfId="375"/>
    <cellStyle name="Note 2 2 2 2 2 2" xfId="50067"/>
    <cellStyle name="Note 2 2 2 2 2 2 2" xfId="50068"/>
    <cellStyle name="Note 2 2 2 2 2 2 2 2" xfId="50069"/>
    <cellStyle name="Note 2 2 2 2 2 2 3" xfId="50070"/>
    <cellStyle name="Note 2 2 2 2 2 3" xfId="50071"/>
    <cellStyle name="Note 2 2 2 2 2 3 2" xfId="50072"/>
    <cellStyle name="Note 2 2 2 2 2 3 2 2" xfId="50073"/>
    <cellStyle name="Note 2 2 2 2 2 3 3" xfId="50074"/>
    <cellStyle name="Note 2 2 2 2 2 4" xfId="50075"/>
    <cellStyle name="Note 2 2 2 2 2 4 2" xfId="50076"/>
    <cellStyle name="Note 2 2 2 2 2 5" xfId="50077"/>
    <cellStyle name="Note 2 2 2 2 2 6" xfId="50066"/>
    <cellStyle name="Note 2 2 2 2 3" xfId="50078"/>
    <cellStyle name="Note 2 2 2 2 3 2" xfId="50079"/>
    <cellStyle name="Note 2 2 2 2 3 2 2" xfId="50080"/>
    <cellStyle name="Note 2 2 2 2 3 3" xfId="50081"/>
    <cellStyle name="Note 2 2 2 2 4" xfId="50082"/>
    <cellStyle name="Note 2 2 2 2 4 2" xfId="50083"/>
    <cellStyle name="Note 2 2 2 2 4 2 2" xfId="50084"/>
    <cellStyle name="Note 2 2 2 2 4 3" xfId="50085"/>
    <cellStyle name="Note 2 2 2 2 5" xfId="50086"/>
    <cellStyle name="Note 2 2 2 2 5 2" xfId="50087"/>
    <cellStyle name="Note 2 2 2 2 6" xfId="50088"/>
    <cellStyle name="Note 2 2 2 2 7" xfId="50065"/>
    <cellStyle name="Note 2 2 2 3" xfId="287"/>
    <cellStyle name="Note 2 2 2 3 2" xfId="50090"/>
    <cellStyle name="Note 2 2 2 3 2 2" xfId="50091"/>
    <cellStyle name="Note 2 2 2 3 2 2 2" xfId="50092"/>
    <cellStyle name="Note 2 2 2 3 2 3" xfId="50093"/>
    <cellStyle name="Note 2 2 2 3 3" xfId="50094"/>
    <cellStyle name="Note 2 2 2 3 3 2" xfId="50095"/>
    <cellStyle name="Note 2 2 2 3 3 2 2" xfId="50096"/>
    <cellStyle name="Note 2 2 2 3 3 3" xfId="50097"/>
    <cellStyle name="Note 2 2 2 3 4" xfId="50098"/>
    <cellStyle name="Note 2 2 2 3 4 2" xfId="50099"/>
    <cellStyle name="Note 2 2 2 3 5" xfId="50100"/>
    <cellStyle name="Note 2 2 2 3 6" xfId="50089"/>
    <cellStyle name="Note 2 2 2 4" xfId="50101"/>
    <cellStyle name="Note 2 2 2 4 2" xfId="50102"/>
    <cellStyle name="Note 2 2 2 4 2 2" xfId="50103"/>
    <cellStyle name="Note 2 2 2 4 3" xfId="50104"/>
    <cellStyle name="Note 2 2 2 5" xfId="50105"/>
    <cellStyle name="Note 2 2 2 5 2" xfId="50106"/>
    <cellStyle name="Note 2 2 2 5 2 2" xfId="50107"/>
    <cellStyle name="Note 2 2 2 5 3" xfId="50108"/>
    <cellStyle name="Note 2 2 2 6" xfId="50109"/>
    <cellStyle name="Note 2 2 2 6 2" xfId="50110"/>
    <cellStyle name="Note 2 2 2 6 2 2" xfId="50111"/>
    <cellStyle name="Note 2 2 2 6 3" xfId="50112"/>
    <cellStyle name="Note 2 2 2 7" xfId="50113"/>
    <cellStyle name="Note 2 2 2 7 2" xfId="50114"/>
    <cellStyle name="Note 2 2 2 8" xfId="50115"/>
    <cellStyle name="Note 2 2 2 9" xfId="50064"/>
    <cellStyle name="Note 2 2 3" xfId="155"/>
    <cellStyle name="Note 2 2 3 2" xfId="331"/>
    <cellStyle name="Note 2 2 3 2 2" xfId="50118"/>
    <cellStyle name="Note 2 2 3 2 2 2" xfId="50119"/>
    <cellStyle name="Note 2 2 3 2 2 2 2" xfId="50120"/>
    <cellStyle name="Note 2 2 3 2 2 3" xfId="50121"/>
    <cellStyle name="Note 2 2 3 2 3" xfId="50122"/>
    <cellStyle name="Note 2 2 3 2 3 2" xfId="50123"/>
    <cellStyle name="Note 2 2 3 2 3 2 2" xfId="50124"/>
    <cellStyle name="Note 2 2 3 2 3 3" xfId="50125"/>
    <cellStyle name="Note 2 2 3 2 4" xfId="50126"/>
    <cellStyle name="Note 2 2 3 2 4 2" xfId="50127"/>
    <cellStyle name="Note 2 2 3 2 5" xfId="50128"/>
    <cellStyle name="Note 2 2 3 2 6" xfId="50117"/>
    <cellStyle name="Note 2 2 3 3" xfId="50129"/>
    <cellStyle name="Note 2 2 3 3 2" xfId="50130"/>
    <cellStyle name="Note 2 2 3 3 2 2" xfId="50131"/>
    <cellStyle name="Note 2 2 3 3 3" xfId="50132"/>
    <cellStyle name="Note 2 2 3 4" xfId="50133"/>
    <cellStyle name="Note 2 2 3 4 2" xfId="50134"/>
    <cellStyle name="Note 2 2 3 4 2 2" xfId="50135"/>
    <cellStyle name="Note 2 2 3 4 3" xfId="50136"/>
    <cellStyle name="Note 2 2 3 5" xfId="50137"/>
    <cellStyle name="Note 2 2 3 5 2" xfId="50138"/>
    <cellStyle name="Note 2 2 3 6" xfId="50139"/>
    <cellStyle name="Note 2 2 3 7" xfId="50116"/>
    <cellStyle name="Note 2 2 4" xfId="243"/>
    <cellStyle name="Note 2 2 4 2" xfId="50141"/>
    <cellStyle name="Note 2 2 4 2 2" xfId="50142"/>
    <cellStyle name="Note 2 2 4 2 2 2" xfId="50143"/>
    <cellStyle name="Note 2 2 4 2 3" xfId="50144"/>
    <cellStyle name="Note 2 2 4 3" xfId="50145"/>
    <cellStyle name="Note 2 2 4 3 2" xfId="50146"/>
    <cellStyle name="Note 2 2 4 3 2 2" xfId="50147"/>
    <cellStyle name="Note 2 2 4 3 3" xfId="50148"/>
    <cellStyle name="Note 2 2 4 4" xfId="50149"/>
    <cellStyle name="Note 2 2 4 4 2" xfId="50150"/>
    <cellStyle name="Note 2 2 4 5" xfId="50151"/>
    <cellStyle name="Note 2 2 4 6" xfId="50140"/>
    <cellStyle name="Note 2 2 5" xfId="50152"/>
    <cellStyle name="Note 2 2 5 2" xfId="50153"/>
    <cellStyle name="Note 2 2 5 2 2" xfId="50154"/>
    <cellStyle name="Note 2 2 5 3" xfId="50155"/>
    <cellStyle name="Note 2 2 6" xfId="50156"/>
    <cellStyle name="Note 2 2 6 2" xfId="50157"/>
    <cellStyle name="Note 2 2 6 2 2" xfId="50158"/>
    <cellStyle name="Note 2 2 6 3" xfId="50159"/>
    <cellStyle name="Note 2 2 7" xfId="50160"/>
    <cellStyle name="Note 2 2 7 2" xfId="50161"/>
    <cellStyle name="Note 2 2 7 2 2" xfId="50162"/>
    <cellStyle name="Note 2 2 7 3" xfId="50163"/>
    <cellStyle name="Note 2 2 8" xfId="50164"/>
    <cellStyle name="Note 2 2 8 2" xfId="50165"/>
    <cellStyle name="Note 2 2 9" xfId="50166"/>
    <cellStyle name="Note 2 3" xfId="95"/>
    <cellStyle name="Note 2 3 2" xfId="184"/>
    <cellStyle name="Note 2 3 2 2" xfId="360"/>
    <cellStyle name="Note 2 3 2 2 2" xfId="50170"/>
    <cellStyle name="Note 2 3 2 2 2 2" xfId="50171"/>
    <cellStyle name="Note 2 3 2 2 2 2 2" xfId="50172"/>
    <cellStyle name="Note 2 3 2 2 2 3" xfId="50173"/>
    <cellStyle name="Note 2 3 2 2 3" xfId="50174"/>
    <cellStyle name="Note 2 3 2 2 3 2" xfId="50175"/>
    <cellStyle name="Note 2 3 2 2 3 2 2" xfId="50176"/>
    <cellStyle name="Note 2 3 2 2 3 3" xfId="50177"/>
    <cellStyle name="Note 2 3 2 2 4" xfId="50178"/>
    <cellStyle name="Note 2 3 2 2 4 2" xfId="50179"/>
    <cellStyle name="Note 2 3 2 2 5" xfId="50180"/>
    <cellStyle name="Note 2 3 2 2 6" xfId="50169"/>
    <cellStyle name="Note 2 3 2 3" xfId="50181"/>
    <cellStyle name="Note 2 3 2 3 2" xfId="50182"/>
    <cellStyle name="Note 2 3 2 3 2 2" xfId="50183"/>
    <cellStyle name="Note 2 3 2 3 3" xfId="50184"/>
    <cellStyle name="Note 2 3 2 4" xfId="50185"/>
    <cellStyle name="Note 2 3 2 4 2" xfId="50186"/>
    <cellStyle name="Note 2 3 2 4 2 2" xfId="50187"/>
    <cellStyle name="Note 2 3 2 4 3" xfId="50188"/>
    <cellStyle name="Note 2 3 2 5" xfId="50189"/>
    <cellStyle name="Note 2 3 2 5 2" xfId="50190"/>
    <cellStyle name="Note 2 3 2 6" xfId="50191"/>
    <cellStyle name="Note 2 3 2 7" xfId="50168"/>
    <cellStyle name="Note 2 3 3" xfId="272"/>
    <cellStyle name="Note 2 3 3 2" xfId="50193"/>
    <cellStyle name="Note 2 3 3 2 2" xfId="50194"/>
    <cellStyle name="Note 2 3 3 2 2 2" xfId="50195"/>
    <cellStyle name="Note 2 3 3 2 3" xfId="50196"/>
    <cellStyle name="Note 2 3 3 3" xfId="50197"/>
    <cellStyle name="Note 2 3 3 3 2" xfId="50198"/>
    <cellStyle name="Note 2 3 3 3 2 2" xfId="50199"/>
    <cellStyle name="Note 2 3 3 3 3" xfId="50200"/>
    <cellStyle name="Note 2 3 3 4" xfId="50201"/>
    <cellStyle name="Note 2 3 3 4 2" xfId="50202"/>
    <cellStyle name="Note 2 3 3 5" xfId="50203"/>
    <cellStyle name="Note 2 3 3 6" xfId="50192"/>
    <cellStyle name="Note 2 3 4" xfId="50204"/>
    <cellStyle name="Note 2 3 4 2" xfId="50205"/>
    <cellStyle name="Note 2 3 4 2 2" xfId="50206"/>
    <cellStyle name="Note 2 3 4 3" xfId="50207"/>
    <cellStyle name="Note 2 3 5" xfId="50208"/>
    <cellStyle name="Note 2 3 5 2" xfId="50209"/>
    <cellStyle name="Note 2 3 5 2 2" xfId="50210"/>
    <cellStyle name="Note 2 3 5 3" xfId="50211"/>
    <cellStyle name="Note 2 3 6" xfId="50212"/>
    <cellStyle name="Note 2 3 6 2" xfId="50213"/>
    <cellStyle name="Note 2 3 6 2 2" xfId="50214"/>
    <cellStyle name="Note 2 3 6 3" xfId="50215"/>
    <cellStyle name="Note 2 3 7" xfId="50216"/>
    <cellStyle name="Note 2 3 7 2" xfId="50217"/>
    <cellStyle name="Note 2 3 8" xfId="50218"/>
    <cellStyle name="Note 2 3 9" xfId="50167"/>
    <cellStyle name="Note 2 4" xfId="140"/>
    <cellStyle name="Note 2 4 2" xfId="316"/>
    <cellStyle name="Note 2 4 2 2" xfId="50221"/>
    <cellStyle name="Note 2 4 2 2 2" xfId="50222"/>
    <cellStyle name="Note 2 4 2 2 2 2" xfId="50223"/>
    <cellStyle name="Note 2 4 2 2 3" xfId="50224"/>
    <cellStyle name="Note 2 4 2 3" xfId="50225"/>
    <cellStyle name="Note 2 4 2 3 2" xfId="50226"/>
    <cellStyle name="Note 2 4 2 3 2 2" xfId="50227"/>
    <cellStyle name="Note 2 4 2 3 3" xfId="50228"/>
    <cellStyle name="Note 2 4 2 4" xfId="50229"/>
    <cellStyle name="Note 2 4 2 4 2" xfId="50230"/>
    <cellStyle name="Note 2 4 2 5" xfId="50231"/>
    <cellStyle name="Note 2 4 2 6" xfId="50220"/>
    <cellStyle name="Note 2 4 3" xfId="50232"/>
    <cellStyle name="Note 2 4 3 2" xfId="50233"/>
    <cellStyle name="Note 2 4 3 2 2" xfId="50234"/>
    <cellStyle name="Note 2 4 3 3" xfId="50235"/>
    <cellStyle name="Note 2 4 4" xfId="50236"/>
    <cellStyle name="Note 2 4 4 2" xfId="50237"/>
    <cellStyle name="Note 2 4 4 2 2" xfId="50238"/>
    <cellStyle name="Note 2 4 4 3" xfId="50239"/>
    <cellStyle name="Note 2 4 5" xfId="50240"/>
    <cellStyle name="Note 2 4 5 2" xfId="50241"/>
    <cellStyle name="Note 2 4 6" xfId="50242"/>
    <cellStyle name="Note 2 4 7" xfId="50219"/>
    <cellStyle name="Note 2 5" xfId="228"/>
    <cellStyle name="Note 2 5 2" xfId="50244"/>
    <cellStyle name="Note 2 5 2 2" xfId="50245"/>
    <cellStyle name="Note 2 5 2 2 2" xfId="50246"/>
    <cellStyle name="Note 2 5 2 3" xfId="50247"/>
    <cellStyle name="Note 2 5 3" xfId="50248"/>
    <cellStyle name="Note 2 5 3 2" xfId="50249"/>
    <cellStyle name="Note 2 5 3 2 2" xfId="50250"/>
    <cellStyle name="Note 2 5 3 3" xfId="50251"/>
    <cellStyle name="Note 2 5 4" xfId="50252"/>
    <cellStyle name="Note 2 5 4 2" xfId="50253"/>
    <cellStyle name="Note 2 5 5" xfId="50254"/>
    <cellStyle name="Note 2 5 6" xfId="50243"/>
    <cellStyle name="Note 2 6" xfId="50255"/>
    <cellStyle name="Note 2 6 2" xfId="50256"/>
    <cellStyle name="Note 2 6 2 2" xfId="50257"/>
    <cellStyle name="Note 2 6 3" xfId="50258"/>
    <cellStyle name="Note 2 7" xfId="50259"/>
    <cellStyle name="Note 2 7 2" xfId="50260"/>
    <cellStyle name="Note 2 7 2 2" xfId="50261"/>
    <cellStyle name="Note 2 7 3" xfId="50262"/>
    <cellStyle name="Note 2 8" xfId="50263"/>
    <cellStyle name="Note 2 8 2" xfId="50264"/>
    <cellStyle name="Note 2 8 2 2" xfId="50265"/>
    <cellStyle name="Note 2 8 3" xfId="50266"/>
    <cellStyle name="Note 2 9" xfId="50267"/>
    <cellStyle name="Note 2 9 2" xfId="50268"/>
    <cellStyle name="Note 20" xfId="50269"/>
    <cellStyle name="Note 20 2" xfId="50270"/>
    <cellStyle name="Note 20 2 2" xfId="50271"/>
    <cellStyle name="Note 20 2 2 2" xfId="50272"/>
    <cellStyle name="Note 20 2 2 2 2" xfId="50273"/>
    <cellStyle name="Note 20 2 2 2 2 2" xfId="50274"/>
    <cellStyle name="Note 20 2 2 2 3" xfId="50275"/>
    <cellStyle name="Note 20 2 2 3" xfId="50276"/>
    <cellStyle name="Note 20 2 2 3 2" xfId="50277"/>
    <cellStyle name="Note 20 2 2 3 2 2" xfId="50278"/>
    <cellStyle name="Note 20 2 2 3 3" xfId="50279"/>
    <cellStyle name="Note 20 2 2 4" xfId="50280"/>
    <cellStyle name="Note 20 2 2 4 2" xfId="50281"/>
    <cellStyle name="Note 20 2 2 5" xfId="50282"/>
    <cellStyle name="Note 20 2 3" xfId="50283"/>
    <cellStyle name="Note 20 2 3 2" xfId="50284"/>
    <cellStyle name="Note 20 2 3 2 2" xfId="50285"/>
    <cellStyle name="Note 20 2 3 3" xfId="50286"/>
    <cellStyle name="Note 20 2 4" xfId="50287"/>
    <cellStyle name="Note 20 2 4 2" xfId="50288"/>
    <cellStyle name="Note 20 2 4 2 2" xfId="50289"/>
    <cellStyle name="Note 20 2 4 3" xfId="50290"/>
    <cellStyle name="Note 20 2 5" xfId="50291"/>
    <cellStyle name="Note 20 2 5 2" xfId="50292"/>
    <cellStyle name="Note 20 2 6" xfId="50293"/>
    <cellStyle name="Note 20 3" xfId="50294"/>
    <cellStyle name="Note 20 3 2" xfId="50295"/>
    <cellStyle name="Note 20 3 2 2" xfId="50296"/>
    <cellStyle name="Note 20 3 2 2 2" xfId="50297"/>
    <cellStyle name="Note 20 3 2 3" xfId="50298"/>
    <cellStyle name="Note 20 3 3" xfId="50299"/>
    <cellStyle name="Note 20 3 3 2" xfId="50300"/>
    <cellStyle name="Note 20 3 3 2 2" xfId="50301"/>
    <cellStyle name="Note 20 3 3 3" xfId="50302"/>
    <cellStyle name="Note 20 3 4" xfId="50303"/>
    <cellStyle name="Note 20 3 4 2" xfId="50304"/>
    <cellStyle name="Note 20 3 5" xfId="50305"/>
    <cellStyle name="Note 20 4" xfId="50306"/>
    <cellStyle name="Note 20 4 2" xfId="50307"/>
    <cellStyle name="Note 20 4 2 2" xfId="50308"/>
    <cellStyle name="Note 20 4 3" xfId="50309"/>
    <cellStyle name="Note 20 5" xfId="50310"/>
    <cellStyle name="Note 20 5 2" xfId="50311"/>
    <cellStyle name="Note 20 5 2 2" xfId="50312"/>
    <cellStyle name="Note 20 5 3" xfId="50313"/>
    <cellStyle name="Note 20 6" xfId="50314"/>
    <cellStyle name="Note 20 6 2" xfId="50315"/>
    <cellStyle name="Note 20 7" xfId="50316"/>
    <cellStyle name="Note 21" xfId="50317"/>
    <cellStyle name="Note 21 2" xfId="50318"/>
    <cellStyle name="Note 21 2 2" xfId="50319"/>
    <cellStyle name="Note 21 2 2 2" xfId="50320"/>
    <cellStyle name="Note 21 2 2 2 2" xfId="50321"/>
    <cellStyle name="Note 21 2 2 2 2 2" xfId="50322"/>
    <cellStyle name="Note 21 2 2 2 3" xfId="50323"/>
    <cellStyle name="Note 21 2 2 3" xfId="50324"/>
    <cellStyle name="Note 21 2 2 3 2" xfId="50325"/>
    <cellStyle name="Note 21 2 2 3 2 2" xfId="50326"/>
    <cellStyle name="Note 21 2 2 3 3" xfId="50327"/>
    <cellStyle name="Note 21 2 2 4" xfId="50328"/>
    <cellStyle name="Note 21 2 2 4 2" xfId="50329"/>
    <cellStyle name="Note 21 2 2 5" xfId="50330"/>
    <cellStyle name="Note 21 2 3" xfId="50331"/>
    <cellStyle name="Note 21 2 3 2" xfId="50332"/>
    <cellStyle name="Note 21 2 3 2 2" xfId="50333"/>
    <cellStyle name="Note 21 2 3 3" xfId="50334"/>
    <cellStyle name="Note 21 2 4" xfId="50335"/>
    <cellStyle name="Note 21 2 4 2" xfId="50336"/>
    <cellStyle name="Note 21 2 4 2 2" xfId="50337"/>
    <cellStyle name="Note 21 2 4 3" xfId="50338"/>
    <cellStyle name="Note 21 2 5" xfId="50339"/>
    <cellStyle name="Note 21 2 5 2" xfId="50340"/>
    <cellStyle name="Note 21 2 6" xfId="50341"/>
    <cellStyle name="Note 21 3" xfId="50342"/>
    <cellStyle name="Note 21 3 2" xfId="50343"/>
    <cellStyle name="Note 21 3 2 2" xfId="50344"/>
    <cellStyle name="Note 21 3 2 2 2" xfId="50345"/>
    <cellStyle name="Note 21 3 2 3" xfId="50346"/>
    <cellStyle name="Note 21 3 3" xfId="50347"/>
    <cellStyle name="Note 21 3 3 2" xfId="50348"/>
    <cellStyle name="Note 21 3 3 2 2" xfId="50349"/>
    <cellStyle name="Note 21 3 3 3" xfId="50350"/>
    <cellStyle name="Note 21 3 4" xfId="50351"/>
    <cellStyle name="Note 21 3 4 2" xfId="50352"/>
    <cellStyle name="Note 21 3 5" xfId="50353"/>
    <cellStyle name="Note 21 4" xfId="50354"/>
    <cellStyle name="Note 21 4 2" xfId="50355"/>
    <cellStyle name="Note 21 4 2 2" xfId="50356"/>
    <cellStyle name="Note 21 4 3" xfId="50357"/>
    <cellStyle name="Note 21 5" xfId="50358"/>
    <cellStyle name="Note 21 5 2" xfId="50359"/>
    <cellStyle name="Note 21 5 2 2" xfId="50360"/>
    <cellStyle name="Note 21 5 3" xfId="50361"/>
    <cellStyle name="Note 21 6" xfId="50362"/>
    <cellStyle name="Note 21 6 2" xfId="50363"/>
    <cellStyle name="Note 21 7" xfId="50364"/>
    <cellStyle name="Note 22" xfId="50365"/>
    <cellStyle name="Note 22 2" xfId="50366"/>
    <cellStyle name="Note 22 2 2" xfId="50367"/>
    <cellStyle name="Note 22 3" xfId="50368"/>
    <cellStyle name="Note 22 3 2" xfId="50369"/>
    <cellStyle name="Note 22 4" xfId="50370"/>
    <cellStyle name="Note 22 5" xfId="50371"/>
    <cellStyle name="Note 23" xfId="50372"/>
    <cellStyle name="Note 23 2" xfId="50373"/>
    <cellStyle name="Note 23 2 2" xfId="50374"/>
    <cellStyle name="Note 23 3" xfId="50375"/>
    <cellStyle name="Note 23 3 2" xfId="50376"/>
    <cellStyle name="Note 23 4" xfId="50377"/>
    <cellStyle name="Note 23 5" xfId="50378"/>
    <cellStyle name="Note 24" xfId="50379"/>
    <cellStyle name="Note 24 2" xfId="50380"/>
    <cellStyle name="Note 24 2 2" xfId="50381"/>
    <cellStyle name="Note 24 3" xfId="50382"/>
    <cellStyle name="Note 24 3 2" xfId="50383"/>
    <cellStyle name="Note 24 4" xfId="50384"/>
    <cellStyle name="Note 24 5" xfId="50385"/>
    <cellStyle name="Note 25" xfId="50386"/>
    <cellStyle name="Note 25 2" xfId="50387"/>
    <cellStyle name="Note 25 2 2" xfId="50388"/>
    <cellStyle name="Note 25 3" xfId="50389"/>
    <cellStyle name="Note 25 3 2" xfId="50390"/>
    <cellStyle name="Note 25 4" xfId="50391"/>
    <cellStyle name="Note 25 5" xfId="50392"/>
    <cellStyle name="Note 26" xfId="50393"/>
    <cellStyle name="Note 26 2" xfId="50394"/>
    <cellStyle name="Note 26 2 2" xfId="50395"/>
    <cellStyle name="Note 26 3" xfId="50396"/>
    <cellStyle name="Note 26 3 2" xfId="50397"/>
    <cellStyle name="Note 26 4" xfId="50398"/>
    <cellStyle name="Note 26 5" xfId="50399"/>
    <cellStyle name="Note 27" xfId="50400"/>
    <cellStyle name="Note 27 2" xfId="50401"/>
    <cellStyle name="Note 27 2 2" xfId="50402"/>
    <cellStyle name="Note 27 3" xfId="50403"/>
    <cellStyle name="Note 27 3 2" xfId="50404"/>
    <cellStyle name="Note 27 4" xfId="50405"/>
    <cellStyle name="Note 27 5" xfId="50406"/>
    <cellStyle name="Note 28" xfId="50407"/>
    <cellStyle name="Note 28 2" xfId="50408"/>
    <cellStyle name="Note 28 2 2" xfId="50409"/>
    <cellStyle name="Note 28 3" xfId="50410"/>
    <cellStyle name="Note 28 3 2" xfId="50411"/>
    <cellStyle name="Note 28 4" xfId="50412"/>
    <cellStyle name="Note 28 5" xfId="50413"/>
    <cellStyle name="Note 29" xfId="50414"/>
    <cellStyle name="Note 29 2" xfId="50415"/>
    <cellStyle name="Note 29 2 2" xfId="50416"/>
    <cellStyle name="Note 29 3" xfId="50417"/>
    <cellStyle name="Note 29 3 2" xfId="50418"/>
    <cellStyle name="Note 29 4" xfId="50419"/>
    <cellStyle name="Note 29 5" xfId="50420"/>
    <cellStyle name="Note 3" xfId="79"/>
    <cellStyle name="Note 3 10" xfId="50422"/>
    <cellStyle name="Note 3 10 2" xfId="50423"/>
    <cellStyle name="Note 3 11" xfId="50424"/>
    <cellStyle name="Note 3 12" xfId="50421"/>
    <cellStyle name="Note 3 2" xfId="125"/>
    <cellStyle name="Note 3 2 10" xfId="50425"/>
    <cellStyle name="Note 3 2 2" xfId="213"/>
    <cellStyle name="Note 3 2 2 2" xfId="389"/>
    <cellStyle name="Note 3 2 2 2 2" xfId="50428"/>
    <cellStyle name="Note 3 2 2 2 2 2" xfId="50429"/>
    <cellStyle name="Note 3 2 2 2 2 2 2" xfId="50430"/>
    <cellStyle name="Note 3 2 2 2 2 2 2 2" xfId="50431"/>
    <cellStyle name="Note 3 2 2 2 2 2 3" xfId="50432"/>
    <cellStyle name="Note 3 2 2 2 2 3" xfId="50433"/>
    <cellStyle name="Note 3 2 2 2 2 3 2" xfId="50434"/>
    <cellStyle name="Note 3 2 2 2 2 3 2 2" xfId="50435"/>
    <cellStyle name="Note 3 2 2 2 2 3 3" xfId="50436"/>
    <cellStyle name="Note 3 2 2 2 2 4" xfId="50437"/>
    <cellStyle name="Note 3 2 2 2 2 4 2" xfId="50438"/>
    <cellStyle name="Note 3 2 2 2 2 5" xfId="50439"/>
    <cellStyle name="Note 3 2 2 2 3" xfId="50440"/>
    <cellStyle name="Note 3 2 2 2 3 2" xfId="50441"/>
    <cellStyle name="Note 3 2 2 2 3 2 2" xfId="50442"/>
    <cellStyle name="Note 3 2 2 2 3 3" xfId="50443"/>
    <cellStyle name="Note 3 2 2 2 4" xfId="50444"/>
    <cellStyle name="Note 3 2 2 2 4 2" xfId="50445"/>
    <cellStyle name="Note 3 2 2 2 4 2 2" xfId="50446"/>
    <cellStyle name="Note 3 2 2 2 4 3" xfId="50447"/>
    <cellStyle name="Note 3 2 2 2 5" xfId="50448"/>
    <cellStyle name="Note 3 2 2 2 5 2" xfId="50449"/>
    <cellStyle name="Note 3 2 2 2 6" xfId="50450"/>
    <cellStyle name="Note 3 2 2 2 7" xfId="50427"/>
    <cellStyle name="Note 3 2 2 3" xfId="50451"/>
    <cellStyle name="Note 3 2 2 3 2" xfId="50452"/>
    <cellStyle name="Note 3 2 2 3 2 2" xfId="50453"/>
    <cellStyle name="Note 3 2 2 3 2 2 2" xfId="50454"/>
    <cellStyle name="Note 3 2 2 3 2 3" xfId="50455"/>
    <cellStyle name="Note 3 2 2 3 3" xfId="50456"/>
    <cellStyle name="Note 3 2 2 3 3 2" xfId="50457"/>
    <cellStyle name="Note 3 2 2 3 3 2 2" xfId="50458"/>
    <cellStyle name="Note 3 2 2 3 3 3" xfId="50459"/>
    <cellStyle name="Note 3 2 2 3 4" xfId="50460"/>
    <cellStyle name="Note 3 2 2 3 4 2" xfId="50461"/>
    <cellStyle name="Note 3 2 2 3 5" xfId="50462"/>
    <cellStyle name="Note 3 2 2 4" xfId="50463"/>
    <cellStyle name="Note 3 2 2 4 2" xfId="50464"/>
    <cellStyle name="Note 3 2 2 4 2 2" xfId="50465"/>
    <cellStyle name="Note 3 2 2 4 3" xfId="50466"/>
    <cellStyle name="Note 3 2 2 5" xfId="50467"/>
    <cellStyle name="Note 3 2 2 5 2" xfId="50468"/>
    <cellStyle name="Note 3 2 2 5 2 2" xfId="50469"/>
    <cellStyle name="Note 3 2 2 5 3" xfId="50470"/>
    <cellStyle name="Note 3 2 2 6" xfId="50471"/>
    <cellStyle name="Note 3 2 2 6 2" xfId="50472"/>
    <cellStyle name="Note 3 2 2 6 2 2" xfId="50473"/>
    <cellStyle name="Note 3 2 2 6 3" xfId="50474"/>
    <cellStyle name="Note 3 2 2 7" xfId="50475"/>
    <cellStyle name="Note 3 2 2 7 2" xfId="50476"/>
    <cellStyle name="Note 3 2 2 8" xfId="50477"/>
    <cellStyle name="Note 3 2 2 9" xfId="50426"/>
    <cellStyle name="Note 3 2 3" xfId="301"/>
    <cellStyle name="Note 3 2 3 2" xfId="50479"/>
    <cellStyle name="Note 3 2 3 2 2" xfId="50480"/>
    <cellStyle name="Note 3 2 3 2 2 2" xfId="50481"/>
    <cellStyle name="Note 3 2 3 2 2 2 2" xfId="50482"/>
    <cellStyle name="Note 3 2 3 2 2 3" xfId="50483"/>
    <cellStyle name="Note 3 2 3 2 3" xfId="50484"/>
    <cellStyle name="Note 3 2 3 2 3 2" xfId="50485"/>
    <cellStyle name="Note 3 2 3 2 3 2 2" xfId="50486"/>
    <cellStyle name="Note 3 2 3 2 3 3" xfId="50487"/>
    <cellStyle name="Note 3 2 3 2 4" xfId="50488"/>
    <cellStyle name="Note 3 2 3 2 4 2" xfId="50489"/>
    <cellStyle name="Note 3 2 3 2 5" xfId="50490"/>
    <cellStyle name="Note 3 2 3 3" xfId="50491"/>
    <cellStyle name="Note 3 2 3 3 2" xfId="50492"/>
    <cellStyle name="Note 3 2 3 3 2 2" xfId="50493"/>
    <cellStyle name="Note 3 2 3 3 3" xfId="50494"/>
    <cellStyle name="Note 3 2 3 4" xfId="50495"/>
    <cellStyle name="Note 3 2 3 4 2" xfId="50496"/>
    <cellStyle name="Note 3 2 3 4 2 2" xfId="50497"/>
    <cellStyle name="Note 3 2 3 4 3" xfId="50498"/>
    <cellStyle name="Note 3 2 3 5" xfId="50499"/>
    <cellStyle name="Note 3 2 3 5 2" xfId="50500"/>
    <cellStyle name="Note 3 2 3 6" xfId="50501"/>
    <cellStyle name="Note 3 2 3 7" xfId="50478"/>
    <cellStyle name="Note 3 2 4" xfId="50502"/>
    <cellStyle name="Note 3 2 4 2" xfId="50503"/>
    <cellStyle name="Note 3 2 4 2 2" xfId="50504"/>
    <cellStyle name="Note 3 2 4 2 2 2" xfId="50505"/>
    <cellStyle name="Note 3 2 4 2 3" xfId="50506"/>
    <cellStyle name="Note 3 2 4 3" xfId="50507"/>
    <cellStyle name="Note 3 2 4 3 2" xfId="50508"/>
    <cellStyle name="Note 3 2 4 3 2 2" xfId="50509"/>
    <cellStyle name="Note 3 2 4 3 3" xfId="50510"/>
    <cellStyle name="Note 3 2 4 4" xfId="50511"/>
    <cellStyle name="Note 3 2 4 4 2" xfId="50512"/>
    <cellStyle name="Note 3 2 4 5" xfId="50513"/>
    <cellStyle name="Note 3 2 5" xfId="50514"/>
    <cellStyle name="Note 3 2 5 2" xfId="50515"/>
    <cellStyle name="Note 3 2 5 2 2" xfId="50516"/>
    <cellStyle name="Note 3 2 5 3" xfId="50517"/>
    <cellStyle name="Note 3 2 6" xfId="50518"/>
    <cellStyle name="Note 3 2 6 2" xfId="50519"/>
    <cellStyle name="Note 3 2 6 2 2" xfId="50520"/>
    <cellStyle name="Note 3 2 6 3" xfId="50521"/>
    <cellStyle name="Note 3 2 7" xfId="50522"/>
    <cellStyle name="Note 3 2 7 2" xfId="50523"/>
    <cellStyle name="Note 3 2 7 2 2" xfId="50524"/>
    <cellStyle name="Note 3 2 7 3" xfId="50525"/>
    <cellStyle name="Note 3 2 8" xfId="50526"/>
    <cellStyle name="Note 3 2 8 2" xfId="50527"/>
    <cellStyle name="Note 3 2 9" xfId="50528"/>
    <cellStyle name="Note 3 3" xfId="169"/>
    <cellStyle name="Note 3 3 2" xfId="345"/>
    <cellStyle name="Note 3 3 2 2" xfId="50531"/>
    <cellStyle name="Note 3 3 2 2 2" xfId="50532"/>
    <cellStyle name="Note 3 3 2 2 2 2" xfId="50533"/>
    <cellStyle name="Note 3 3 2 2 2 2 2" xfId="50534"/>
    <cellStyle name="Note 3 3 2 2 2 3" xfId="50535"/>
    <cellStyle name="Note 3 3 2 2 3" xfId="50536"/>
    <cellStyle name="Note 3 3 2 2 3 2" xfId="50537"/>
    <cellStyle name="Note 3 3 2 2 3 2 2" xfId="50538"/>
    <cellStyle name="Note 3 3 2 2 3 3" xfId="50539"/>
    <cellStyle name="Note 3 3 2 2 4" xfId="50540"/>
    <cellStyle name="Note 3 3 2 2 4 2" xfId="50541"/>
    <cellStyle name="Note 3 3 2 2 5" xfId="50542"/>
    <cellStyle name="Note 3 3 2 3" xfId="50543"/>
    <cellStyle name="Note 3 3 2 3 2" xfId="50544"/>
    <cellStyle name="Note 3 3 2 3 2 2" xfId="50545"/>
    <cellStyle name="Note 3 3 2 3 3" xfId="50546"/>
    <cellStyle name="Note 3 3 2 4" xfId="50547"/>
    <cellStyle name="Note 3 3 2 4 2" xfId="50548"/>
    <cellStyle name="Note 3 3 2 4 2 2" xfId="50549"/>
    <cellStyle name="Note 3 3 2 4 3" xfId="50550"/>
    <cellStyle name="Note 3 3 2 5" xfId="50551"/>
    <cellStyle name="Note 3 3 2 5 2" xfId="50552"/>
    <cellStyle name="Note 3 3 2 6" xfId="50553"/>
    <cellStyle name="Note 3 3 2 7" xfId="50530"/>
    <cellStyle name="Note 3 3 3" xfId="50554"/>
    <cellStyle name="Note 3 3 3 2" xfId="50555"/>
    <cellStyle name="Note 3 3 3 2 2" xfId="50556"/>
    <cellStyle name="Note 3 3 3 2 2 2" xfId="50557"/>
    <cellStyle name="Note 3 3 3 2 3" xfId="50558"/>
    <cellStyle name="Note 3 3 3 3" xfId="50559"/>
    <cellStyle name="Note 3 3 3 3 2" xfId="50560"/>
    <cellStyle name="Note 3 3 3 3 2 2" xfId="50561"/>
    <cellStyle name="Note 3 3 3 3 3" xfId="50562"/>
    <cellStyle name="Note 3 3 3 4" xfId="50563"/>
    <cellStyle name="Note 3 3 3 4 2" xfId="50564"/>
    <cellStyle name="Note 3 3 3 5" xfId="50565"/>
    <cellStyle name="Note 3 3 4" xfId="50566"/>
    <cellStyle name="Note 3 3 4 2" xfId="50567"/>
    <cellStyle name="Note 3 3 4 2 2" xfId="50568"/>
    <cellStyle name="Note 3 3 4 3" xfId="50569"/>
    <cellStyle name="Note 3 3 5" xfId="50570"/>
    <cellStyle name="Note 3 3 5 2" xfId="50571"/>
    <cellStyle name="Note 3 3 5 2 2" xfId="50572"/>
    <cellStyle name="Note 3 3 5 3" xfId="50573"/>
    <cellStyle name="Note 3 3 6" xfId="50574"/>
    <cellStyle name="Note 3 3 6 2" xfId="50575"/>
    <cellStyle name="Note 3 3 6 2 2" xfId="50576"/>
    <cellStyle name="Note 3 3 6 3" xfId="50577"/>
    <cellStyle name="Note 3 3 7" xfId="50578"/>
    <cellStyle name="Note 3 3 7 2" xfId="50579"/>
    <cellStyle name="Note 3 3 8" xfId="50580"/>
    <cellStyle name="Note 3 3 9" xfId="50529"/>
    <cellStyle name="Note 3 4" xfId="257"/>
    <cellStyle name="Note 3 4 2" xfId="50582"/>
    <cellStyle name="Note 3 4 2 2" xfId="50583"/>
    <cellStyle name="Note 3 4 2 2 2" xfId="50584"/>
    <cellStyle name="Note 3 4 2 2 2 2" xfId="50585"/>
    <cellStyle name="Note 3 4 2 2 3" xfId="50586"/>
    <cellStyle name="Note 3 4 2 3" xfId="50587"/>
    <cellStyle name="Note 3 4 2 3 2" xfId="50588"/>
    <cellStyle name="Note 3 4 2 3 2 2" xfId="50589"/>
    <cellStyle name="Note 3 4 2 3 3" xfId="50590"/>
    <cellStyle name="Note 3 4 2 4" xfId="50591"/>
    <cellStyle name="Note 3 4 2 4 2" xfId="50592"/>
    <cellStyle name="Note 3 4 2 5" xfId="50593"/>
    <cellStyle name="Note 3 4 3" xfId="50594"/>
    <cellStyle name="Note 3 4 3 2" xfId="50595"/>
    <cellStyle name="Note 3 4 3 2 2" xfId="50596"/>
    <cellStyle name="Note 3 4 3 3" xfId="50597"/>
    <cellStyle name="Note 3 4 4" xfId="50598"/>
    <cellStyle name="Note 3 4 4 2" xfId="50599"/>
    <cellStyle name="Note 3 4 4 2 2" xfId="50600"/>
    <cellStyle name="Note 3 4 4 3" xfId="50601"/>
    <cellStyle name="Note 3 4 5" xfId="50602"/>
    <cellStyle name="Note 3 4 5 2" xfId="50603"/>
    <cellStyle name="Note 3 4 6" xfId="50604"/>
    <cellStyle name="Note 3 4 7" xfId="50581"/>
    <cellStyle name="Note 3 5" xfId="50605"/>
    <cellStyle name="Note 3 5 2" xfId="50606"/>
    <cellStyle name="Note 3 5 2 2" xfId="50607"/>
    <cellStyle name="Note 3 5 2 2 2" xfId="50608"/>
    <cellStyle name="Note 3 5 2 3" xfId="50609"/>
    <cellStyle name="Note 3 5 3" xfId="50610"/>
    <cellStyle name="Note 3 5 3 2" xfId="50611"/>
    <cellStyle name="Note 3 5 3 2 2" xfId="50612"/>
    <cellStyle name="Note 3 5 3 3" xfId="50613"/>
    <cellStyle name="Note 3 5 4" xfId="50614"/>
    <cellStyle name="Note 3 5 4 2" xfId="50615"/>
    <cellStyle name="Note 3 5 5" xfId="50616"/>
    <cellStyle name="Note 3 6" xfId="50617"/>
    <cellStyle name="Note 3 6 2" xfId="50618"/>
    <cellStyle name="Note 3 6 2 2" xfId="50619"/>
    <cellStyle name="Note 3 6 3" xfId="50620"/>
    <cellStyle name="Note 3 7" xfId="50621"/>
    <cellStyle name="Note 3 7 2" xfId="50622"/>
    <cellStyle name="Note 3 7 2 2" xfId="50623"/>
    <cellStyle name="Note 3 7 3" xfId="50624"/>
    <cellStyle name="Note 3 8" xfId="50625"/>
    <cellStyle name="Note 3 8 2" xfId="50626"/>
    <cellStyle name="Note 3 8 2 2" xfId="50627"/>
    <cellStyle name="Note 3 8 3" xfId="50628"/>
    <cellStyle name="Note 3 9" xfId="50629"/>
    <cellStyle name="Note 3 9 2" xfId="50630"/>
    <cellStyle name="Note 30" xfId="50631"/>
    <cellStyle name="Note 30 2" xfId="50632"/>
    <cellStyle name="Note 30 2 2" xfId="50633"/>
    <cellStyle name="Note 30 3" xfId="50634"/>
    <cellStyle name="Note 30 3 2" xfId="50635"/>
    <cellStyle name="Note 30 4" xfId="50636"/>
    <cellStyle name="Note 30 5" xfId="50637"/>
    <cellStyle name="Note 31" xfId="50638"/>
    <cellStyle name="Note 31 2" xfId="50639"/>
    <cellStyle name="Note 31 2 2" xfId="50640"/>
    <cellStyle name="Note 31 3" xfId="50641"/>
    <cellStyle name="Note 31 3 2" xfId="50642"/>
    <cellStyle name="Note 31 4" xfId="50643"/>
    <cellStyle name="Note 31 5" xfId="50644"/>
    <cellStyle name="Note 32" xfId="50645"/>
    <cellStyle name="Note 32 2" xfId="50646"/>
    <cellStyle name="Note 32 2 2" xfId="50647"/>
    <cellStyle name="Note 32 3" xfId="50648"/>
    <cellStyle name="Note 32 3 2" xfId="50649"/>
    <cellStyle name="Note 32 4" xfId="50650"/>
    <cellStyle name="Note 32 5" xfId="50651"/>
    <cellStyle name="Note 33" xfId="50652"/>
    <cellStyle name="Note 33 2" xfId="50653"/>
    <cellStyle name="Note 33 2 2" xfId="50654"/>
    <cellStyle name="Note 33 3" xfId="50655"/>
    <cellStyle name="Note 33 3 2" xfId="50656"/>
    <cellStyle name="Note 33 4" xfId="50657"/>
    <cellStyle name="Note 33 5" xfId="50658"/>
    <cellStyle name="Note 34" xfId="50659"/>
    <cellStyle name="Note 34 2" xfId="50660"/>
    <cellStyle name="Note 34 2 2" xfId="50661"/>
    <cellStyle name="Note 34 3" xfId="50662"/>
    <cellStyle name="Note 34 3 2" xfId="50663"/>
    <cellStyle name="Note 34 4" xfId="50664"/>
    <cellStyle name="Note 34 5" xfId="50665"/>
    <cellStyle name="Note 35" xfId="50666"/>
    <cellStyle name="Note 35 2" xfId="50667"/>
    <cellStyle name="Note 35 2 2" xfId="50668"/>
    <cellStyle name="Note 35 3" xfId="50669"/>
    <cellStyle name="Note 35 3 2" xfId="50670"/>
    <cellStyle name="Note 35 4" xfId="50671"/>
    <cellStyle name="Note 35 5" xfId="50672"/>
    <cellStyle name="Note 36" xfId="50673"/>
    <cellStyle name="Note 36 2" xfId="50674"/>
    <cellStyle name="Note 36 2 2" xfId="50675"/>
    <cellStyle name="Note 36 3" xfId="50676"/>
    <cellStyle name="Note 36 3 2" xfId="50677"/>
    <cellStyle name="Note 36 4" xfId="50678"/>
    <cellStyle name="Note 37" xfId="50679"/>
    <cellStyle name="Note 37 2" xfId="50680"/>
    <cellStyle name="Note 37 2 2" xfId="50681"/>
    <cellStyle name="Note 37 3" xfId="50682"/>
    <cellStyle name="Note 37 3 2" xfId="50683"/>
    <cellStyle name="Note 37 4" xfId="50684"/>
    <cellStyle name="Note 38" xfId="50685"/>
    <cellStyle name="Note 38 2" xfId="50686"/>
    <cellStyle name="Note 38 2 2" xfId="50687"/>
    <cellStyle name="Note 38 3" xfId="50688"/>
    <cellStyle name="Note 38 3 2" xfId="50689"/>
    <cellStyle name="Note 38 4" xfId="50690"/>
    <cellStyle name="Note 39" xfId="50691"/>
    <cellStyle name="Note 39 2" xfId="50692"/>
    <cellStyle name="Note 39 2 2" xfId="50693"/>
    <cellStyle name="Note 39 3" xfId="50694"/>
    <cellStyle name="Note 39 3 2" xfId="50695"/>
    <cellStyle name="Note 39 4" xfId="50696"/>
    <cellStyle name="Note 4" xfId="50697"/>
    <cellStyle name="Note 4 10" xfId="50698"/>
    <cellStyle name="Note 4 10 2" xfId="50699"/>
    <cellStyle name="Note 4 11" xfId="50700"/>
    <cellStyle name="Note 4 2" xfId="50701"/>
    <cellStyle name="Note 4 2 2" xfId="50702"/>
    <cellStyle name="Note 4 2 2 2" xfId="50703"/>
    <cellStyle name="Note 4 2 2 2 2" xfId="50704"/>
    <cellStyle name="Note 4 2 2 2 2 2" xfId="50705"/>
    <cellStyle name="Note 4 2 2 2 2 2 2" xfId="50706"/>
    <cellStyle name="Note 4 2 2 2 2 2 2 2" xfId="50707"/>
    <cellStyle name="Note 4 2 2 2 2 2 3" xfId="50708"/>
    <cellStyle name="Note 4 2 2 2 2 3" xfId="50709"/>
    <cellStyle name="Note 4 2 2 2 2 3 2" xfId="50710"/>
    <cellStyle name="Note 4 2 2 2 2 3 2 2" xfId="50711"/>
    <cellStyle name="Note 4 2 2 2 2 3 3" xfId="50712"/>
    <cellStyle name="Note 4 2 2 2 2 4" xfId="50713"/>
    <cellStyle name="Note 4 2 2 2 2 4 2" xfId="50714"/>
    <cellStyle name="Note 4 2 2 2 2 5" xfId="50715"/>
    <cellStyle name="Note 4 2 2 2 3" xfId="50716"/>
    <cellStyle name="Note 4 2 2 2 3 2" xfId="50717"/>
    <cellStyle name="Note 4 2 2 2 3 2 2" xfId="50718"/>
    <cellStyle name="Note 4 2 2 2 3 3" xfId="50719"/>
    <cellStyle name="Note 4 2 2 2 4" xfId="50720"/>
    <cellStyle name="Note 4 2 2 2 4 2" xfId="50721"/>
    <cellStyle name="Note 4 2 2 2 4 2 2" xfId="50722"/>
    <cellStyle name="Note 4 2 2 2 4 3" xfId="50723"/>
    <cellStyle name="Note 4 2 2 2 5" xfId="50724"/>
    <cellStyle name="Note 4 2 2 2 5 2" xfId="50725"/>
    <cellStyle name="Note 4 2 2 2 6" xfId="50726"/>
    <cellStyle name="Note 4 2 2 3" xfId="50727"/>
    <cellStyle name="Note 4 2 2 3 2" xfId="50728"/>
    <cellStyle name="Note 4 2 2 3 2 2" xfId="50729"/>
    <cellStyle name="Note 4 2 2 3 2 2 2" xfId="50730"/>
    <cellStyle name="Note 4 2 2 3 2 3" xfId="50731"/>
    <cellStyle name="Note 4 2 2 3 3" xfId="50732"/>
    <cellStyle name="Note 4 2 2 3 3 2" xfId="50733"/>
    <cellStyle name="Note 4 2 2 3 3 2 2" xfId="50734"/>
    <cellStyle name="Note 4 2 2 3 3 3" xfId="50735"/>
    <cellStyle name="Note 4 2 2 3 4" xfId="50736"/>
    <cellStyle name="Note 4 2 2 3 4 2" xfId="50737"/>
    <cellStyle name="Note 4 2 2 3 5" xfId="50738"/>
    <cellStyle name="Note 4 2 2 4" xfId="50739"/>
    <cellStyle name="Note 4 2 2 4 2" xfId="50740"/>
    <cellStyle name="Note 4 2 2 4 2 2" xfId="50741"/>
    <cellStyle name="Note 4 2 2 4 3" xfId="50742"/>
    <cellStyle name="Note 4 2 2 5" xfId="50743"/>
    <cellStyle name="Note 4 2 2 5 2" xfId="50744"/>
    <cellStyle name="Note 4 2 2 5 2 2" xfId="50745"/>
    <cellStyle name="Note 4 2 2 5 3" xfId="50746"/>
    <cellStyle name="Note 4 2 2 6" xfId="50747"/>
    <cellStyle name="Note 4 2 2 6 2" xfId="50748"/>
    <cellStyle name="Note 4 2 2 6 2 2" xfId="50749"/>
    <cellStyle name="Note 4 2 2 6 3" xfId="50750"/>
    <cellStyle name="Note 4 2 2 7" xfId="50751"/>
    <cellStyle name="Note 4 2 2 7 2" xfId="50752"/>
    <cellStyle name="Note 4 2 2 8" xfId="50753"/>
    <cellStyle name="Note 4 2 3" xfId="50754"/>
    <cellStyle name="Note 4 2 3 2" xfId="50755"/>
    <cellStyle name="Note 4 2 3 2 2" xfId="50756"/>
    <cellStyle name="Note 4 2 3 2 2 2" xfId="50757"/>
    <cellStyle name="Note 4 2 3 2 2 2 2" xfId="50758"/>
    <cellStyle name="Note 4 2 3 2 2 3" xfId="50759"/>
    <cellStyle name="Note 4 2 3 2 3" xfId="50760"/>
    <cellStyle name="Note 4 2 3 2 3 2" xfId="50761"/>
    <cellStyle name="Note 4 2 3 2 3 2 2" xfId="50762"/>
    <cellStyle name="Note 4 2 3 2 3 3" xfId="50763"/>
    <cellStyle name="Note 4 2 3 2 4" xfId="50764"/>
    <cellStyle name="Note 4 2 3 2 4 2" xfId="50765"/>
    <cellStyle name="Note 4 2 3 2 5" xfId="50766"/>
    <cellStyle name="Note 4 2 3 3" xfId="50767"/>
    <cellStyle name="Note 4 2 3 3 2" xfId="50768"/>
    <cellStyle name="Note 4 2 3 3 2 2" xfId="50769"/>
    <cellStyle name="Note 4 2 3 3 3" xfId="50770"/>
    <cellStyle name="Note 4 2 3 4" xfId="50771"/>
    <cellStyle name="Note 4 2 3 4 2" xfId="50772"/>
    <cellStyle name="Note 4 2 3 4 2 2" xfId="50773"/>
    <cellStyle name="Note 4 2 3 4 3" xfId="50774"/>
    <cellStyle name="Note 4 2 3 5" xfId="50775"/>
    <cellStyle name="Note 4 2 3 5 2" xfId="50776"/>
    <cellStyle name="Note 4 2 3 6" xfId="50777"/>
    <cellStyle name="Note 4 2 4" xfId="50778"/>
    <cellStyle name="Note 4 2 4 2" xfId="50779"/>
    <cellStyle name="Note 4 2 4 2 2" xfId="50780"/>
    <cellStyle name="Note 4 2 4 2 2 2" xfId="50781"/>
    <cellStyle name="Note 4 2 4 2 3" xfId="50782"/>
    <cellStyle name="Note 4 2 4 3" xfId="50783"/>
    <cellStyle name="Note 4 2 4 3 2" xfId="50784"/>
    <cellStyle name="Note 4 2 4 3 2 2" xfId="50785"/>
    <cellStyle name="Note 4 2 4 3 3" xfId="50786"/>
    <cellStyle name="Note 4 2 4 4" xfId="50787"/>
    <cellStyle name="Note 4 2 4 4 2" xfId="50788"/>
    <cellStyle name="Note 4 2 4 5" xfId="50789"/>
    <cellStyle name="Note 4 2 5" xfId="50790"/>
    <cellStyle name="Note 4 2 5 2" xfId="50791"/>
    <cellStyle name="Note 4 2 5 2 2" xfId="50792"/>
    <cellStyle name="Note 4 2 5 3" xfId="50793"/>
    <cellStyle name="Note 4 2 6" xfId="50794"/>
    <cellStyle name="Note 4 2 6 2" xfId="50795"/>
    <cellStyle name="Note 4 2 6 2 2" xfId="50796"/>
    <cellStyle name="Note 4 2 6 3" xfId="50797"/>
    <cellStyle name="Note 4 2 7" xfId="50798"/>
    <cellStyle name="Note 4 2 7 2" xfId="50799"/>
    <cellStyle name="Note 4 2 7 2 2" xfId="50800"/>
    <cellStyle name="Note 4 2 7 3" xfId="50801"/>
    <cellStyle name="Note 4 2 8" xfId="50802"/>
    <cellStyle name="Note 4 2 8 2" xfId="50803"/>
    <cellStyle name="Note 4 2 9" xfId="50804"/>
    <cellStyle name="Note 4 3" xfId="50805"/>
    <cellStyle name="Note 4 3 2" xfId="50806"/>
    <cellStyle name="Note 4 3 2 2" xfId="50807"/>
    <cellStyle name="Note 4 3 2 2 2" xfId="50808"/>
    <cellStyle name="Note 4 3 2 2 2 2" xfId="50809"/>
    <cellStyle name="Note 4 3 2 2 2 2 2" xfId="50810"/>
    <cellStyle name="Note 4 3 2 2 2 3" xfId="50811"/>
    <cellStyle name="Note 4 3 2 2 3" xfId="50812"/>
    <cellStyle name="Note 4 3 2 2 3 2" xfId="50813"/>
    <cellStyle name="Note 4 3 2 2 3 2 2" xfId="50814"/>
    <cellStyle name="Note 4 3 2 2 3 3" xfId="50815"/>
    <cellStyle name="Note 4 3 2 2 4" xfId="50816"/>
    <cellStyle name="Note 4 3 2 2 4 2" xfId="50817"/>
    <cellStyle name="Note 4 3 2 2 5" xfId="50818"/>
    <cellStyle name="Note 4 3 2 3" xfId="50819"/>
    <cellStyle name="Note 4 3 2 3 2" xfId="50820"/>
    <cellStyle name="Note 4 3 2 3 2 2" xfId="50821"/>
    <cellStyle name="Note 4 3 2 3 3" xfId="50822"/>
    <cellStyle name="Note 4 3 2 4" xfId="50823"/>
    <cellStyle name="Note 4 3 2 4 2" xfId="50824"/>
    <cellStyle name="Note 4 3 2 4 2 2" xfId="50825"/>
    <cellStyle name="Note 4 3 2 4 3" xfId="50826"/>
    <cellStyle name="Note 4 3 2 5" xfId="50827"/>
    <cellStyle name="Note 4 3 2 5 2" xfId="50828"/>
    <cellStyle name="Note 4 3 2 6" xfId="50829"/>
    <cellStyle name="Note 4 3 3" xfId="50830"/>
    <cellStyle name="Note 4 3 3 2" xfId="50831"/>
    <cellStyle name="Note 4 3 3 2 2" xfId="50832"/>
    <cellStyle name="Note 4 3 3 2 2 2" xfId="50833"/>
    <cellStyle name="Note 4 3 3 2 3" xfId="50834"/>
    <cellStyle name="Note 4 3 3 3" xfId="50835"/>
    <cellStyle name="Note 4 3 3 3 2" xfId="50836"/>
    <cellStyle name="Note 4 3 3 3 2 2" xfId="50837"/>
    <cellStyle name="Note 4 3 3 3 3" xfId="50838"/>
    <cellStyle name="Note 4 3 3 4" xfId="50839"/>
    <cellStyle name="Note 4 3 3 4 2" xfId="50840"/>
    <cellStyle name="Note 4 3 3 5" xfId="50841"/>
    <cellStyle name="Note 4 3 4" xfId="50842"/>
    <cellStyle name="Note 4 3 4 2" xfId="50843"/>
    <cellStyle name="Note 4 3 4 2 2" xfId="50844"/>
    <cellStyle name="Note 4 3 4 3" xfId="50845"/>
    <cellStyle name="Note 4 3 5" xfId="50846"/>
    <cellStyle name="Note 4 3 5 2" xfId="50847"/>
    <cellStyle name="Note 4 3 5 2 2" xfId="50848"/>
    <cellStyle name="Note 4 3 5 3" xfId="50849"/>
    <cellStyle name="Note 4 3 6" xfId="50850"/>
    <cellStyle name="Note 4 3 6 2" xfId="50851"/>
    <cellStyle name="Note 4 3 6 2 2" xfId="50852"/>
    <cellStyle name="Note 4 3 6 3" xfId="50853"/>
    <cellStyle name="Note 4 3 7" xfId="50854"/>
    <cellStyle name="Note 4 3 7 2" xfId="50855"/>
    <cellStyle name="Note 4 3 8" xfId="50856"/>
    <cellStyle name="Note 4 4" xfId="50857"/>
    <cellStyle name="Note 4 4 2" xfId="50858"/>
    <cellStyle name="Note 4 4 2 2" xfId="50859"/>
    <cellStyle name="Note 4 4 2 2 2" xfId="50860"/>
    <cellStyle name="Note 4 4 2 2 2 2" xfId="50861"/>
    <cellStyle name="Note 4 4 2 2 3" xfId="50862"/>
    <cellStyle name="Note 4 4 2 3" xfId="50863"/>
    <cellStyle name="Note 4 4 2 3 2" xfId="50864"/>
    <cellStyle name="Note 4 4 2 3 2 2" xfId="50865"/>
    <cellStyle name="Note 4 4 2 3 3" xfId="50866"/>
    <cellStyle name="Note 4 4 2 4" xfId="50867"/>
    <cellStyle name="Note 4 4 2 4 2" xfId="50868"/>
    <cellStyle name="Note 4 4 2 5" xfId="50869"/>
    <cellStyle name="Note 4 4 3" xfId="50870"/>
    <cellStyle name="Note 4 4 3 2" xfId="50871"/>
    <cellStyle name="Note 4 4 3 2 2" xfId="50872"/>
    <cellStyle name="Note 4 4 3 3" xfId="50873"/>
    <cellStyle name="Note 4 4 4" xfId="50874"/>
    <cellStyle name="Note 4 4 4 2" xfId="50875"/>
    <cellStyle name="Note 4 4 4 2 2" xfId="50876"/>
    <cellStyle name="Note 4 4 4 3" xfId="50877"/>
    <cellStyle name="Note 4 4 5" xfId="50878"/>
    <cellStyle name="Note 4 4 5 2" xfId="50879"/>
    <cellStyle name="Note 4 4 6" xfId="50880"/>
    <cellStyle name="Note 4 5" xfId="50881"/>
    <cellStyle name="Note 4 5 2" xfId="50882"/>
    <cellStyle name="Note 4 5 2 2" xfId="50883"/>
    <cellStyle name="Note 4 5 2 2 2" xfId="50884"/>
    <cellStyle name="Note 4 5 2 3" xfId="50885"/>
    <cellStyle name="Note 4 5 3" xfId="50886"/>
    <cellStyle name="Note 4 5 3 2" xfId="50887"/>
    <cellStyle name="Note 4 5 3 2 2" xfId="50888"/>
    <cellStyle name="Note 4 5 3 3" xfId="50889"/>
    <cellStyle name="Note 4 5 4" xfId="50890"/>
    <cellStyle name="Note 4 5 4 2" xfId="50891"/>
    <cellStyle name="Note 4 5 5" xfId="50892"/>
    <cellStyle name="Note 4 6" xfId="50893"/>
    <cellStyle name="Note 4 6 2" xfId="50894"/>
    <cellStyle name="Note 4 6 2 2" xfId="50895"/>
    <cellStyle name="Note 4 6 3" xfId="50896"/>
    <cellStyle name="Note 4 7" xfId="50897"/>
    <cellStyle name="Note 4 7 2" xfId="50898"/>
    <cellStyle name="Note 4 7 2 2" xfId="50899"/>
    <cellStyle name="Note 4 7 3" xfId="50900"/>
    <cellStyle name="Note 4 8" xfId="50901"/>
    <cellStyle name="Note 4 8 2" xfId="50902"/>
    <cellStyle name="Note 4 8 2 2" xfId="50903"/>
    <cellStyle name="Note 4 8 3" xfId="50904"/>
    <cellStyle name="Note 4 9" xfId="50905"/>
    <cellStyle name="Note 4 9 2" xfId="50906"/>
    <cellStyle name="Note 40" xfId="50907"/>
    <cellStyle name="Note 40 2" xfId="50908"/>
    <cellStyle name="Note 40 2 2" xfId="50909"/>
    <cellStyle name="Note 40 3" xfId="50910"/>
    <cellStyle name="Note 40 3 2" xfId="50911"/>
    <cellStyle name="Note 40 4" xfId="50912"/>
    <cellStyle name="Note 41" xfId="50913"/>
    <cellStyle name="Note 41 2" xfId="50914"/>
    <cellStyle name="Note 41 2 2" xfId="50915"/>
    <cellStyle name="Note 41 3" xfId="50916"/>
    <cellStyle name="Note 41 3 2" xfId="50917"/>
    <cellStyle name="Note 41 4" xfId="50918"/>
    <cellStyle name="Note 42" xfId="50919"/>
    <cellStyle name="Note 42 2" xfId="50920"/>
    <cellStyle name="Note 42 2 2" xfId="50921"/>
    <cellStyle name="Note 42 3" xfId="50922"/>
    <cellStyle name="Note 42 3 2" xfId="50923"/>
    <cellStyle name="Note 42 4" xfId="50924"/>
    <cellStyle name="Note 43" xfId="50925"/>
    <cellStyle name="Note 43 2" xfId="50926"/>
    <cellStyle name="Note 43 2 2" xfId="50927"/>
    <cellStyle name="Note 43 3" xfId="50928"/>
    <cellStyle name="Note 43 3 2" xfId="50929"/>
    <cellStyle name="Note 43 4" xfId="50930"/>
    <cellStyle name="Note 44" xfId="50931"/>
    <cellStyle name="Note 44 2" xfId="50932"/>
    <cellStyle name="Note 44 2 2" xfId="50933"/>
    <cellStyle name="Note 44 3" xfId="50934"/>
    <cellStyle name="Note 44 3 2" xfId="50935"/>
    <cellStyle name="Note 44 4" xfId="50936"/>
    <cellStyle name="Note 45" xfId="50937"/>
    <cellStyle name="Note 45 2" xfId="50938"/>
    <cellStyle name="Note 45 2 2" xfId="50939"/>
    <cellStyle name="Note 45 3" xfId="50940"/>
    <cellStyle name="Note 45 3 2" xfId="50941"/>
    <cellStyle name="Note 45 4" xfId="50942"/>
    <cellStyle name="Note 46" xfId="50943"/>
    <cellStyle name="Note 46 2" xfId="50944"/>
    <cellStyle name="Note 46 2 2" xfId="50945"/>
    <cellStyle name="Note 46 3" xfId="50946"/>
    <cellStyle name="Note 46 3 2" xfId="50947"/>
    <cellStyle name="Note 46 4" xfId="50948"/>
    <cellStyle name="Note 47" xfId="50949"/>
    <cellStyle name="Note 47 2" xfId="50950"/>
    <cellStyle name="Note 47 2 2" xfId="50951"/>
    <cellStyle name="Note 47 3" xfId="50952"/>
    <cellStyle name="Note 47 3 2" xfId="50953"/>
    <cellStyle name="Note 47 4" xfId="50954"/>
    <cellStyle name="Note 48" xfId="50955"/>
    <cellStyle name="Note 48 2" xfId="50956"/>
    <cellStyle name="Note 48 2 2" xfId="50957"/>
    <cellStyle name="Note 48 3" xfId="50958"/>
    <cellStyle name="Note 48 3 2" xfId="50959"/>
    <cellStyle name="Note 48 4" xfId="50960"/>
    <cellStyle name="Note 49" xfId="50961"/>
    <cellStyle name="Note 49 2" xfId="50962"/>
    <cellStyle name="Note 49 2 2" xfId="50963"/>
    <cellStyle name="Note 49 3" xfId="50964"/>
    <cellStyle name="Note 49 3 2" xfId="50965"/>
    <cellStyle name="Note 49 4" xfId="50966"/>
    <cellStyle name="Note 5" xfId="50967"/>
    <cellStyle name="Note 5 10" xfId="50968"/>
    <cellStyle name="Note 5 10 2" xfId="50969"/>
    <cellStyle name="Note 5 11" xfId="50970"/>
    <cellStyle name="Note 5 2" xfId="50971"/>
    <cellStyle name="Note 5 2 2" xfId="50972"/>
    <cellStyle name="Note 5 2 2 2" xfId="50973"/>
    <cellStyle name="Note 5 2 2 2 2" xfId="50974"/>
    <cellStyle name="Note 5 2 2 2 2 2" xfId="50975"/>
    <cellStyle name="Note 5 2 2 2 2 2 2" xfId="50976"/>
    <cellStyle name="Note 5 2 2 2 2 2 2 2" xfId="50977"/>
    <cellStyle name="Note 5 2 2 2 2 2 3" xfId="50978"/>
    <cellStyle name="Note 5 2 2 2 2 3" xfId="50979"/>
    <cellStyle name="Note 5 2 2 2 2 3 2" xfId="50980"/>
    <cellStyle name="Note 5 2 2 2 2 3 2 2" xfId="50981"/>
    <cellStyle name="Note 5 2 2 2 2 3 3" xfId="50982"/>
    <cellStyle name="Note 5 2 2 2 2 4" xfId="50983"/>
    <cellStyle name="Note 5 2 2 2 2 4 2" xfId="50984"/>
    <cellStyle name="Note 5 2 2 2 2 5" xfId="50985"/>
    <cellStyle name="Note 5 2 2 2 3" xfId="50986"/>
    <cellStyle name="Note 5 2 2 2 3 2" xfId="50987"/>
    <cellStyle name="Note 5 2 2 2 3 2 2" xfId="50988"/>
    <cellStyle name="Note 5 2 2 2 3 3" xfId="50989"/>
    <cellStyle name="Note 5 2 2 2 4" xfId="50990"/>
    <cellStyle name="Note 5 2 2 2 4 2" xfId="50991"/>
    <cellStyle name="Note 5 2 2 2 4 2 2" xfId="50992"/>
    <cellStyle name="Note 5 2 2 2 4 3" xfId="50993"/>
    <cellStyle name="Note 5 2 2 2 5" xfId="50994"/>
    <cellStyle name="Note 5 2 2 2 5 2" xfId="50995"/>
    <cellStyle name="Note 5 2 2 2 6" xfId="50996"/>
    <cellStyle name="Note 5 2 2 3" xfId="50997"/>
    <cellStyle name="Note 5 2 2 3 2" xfId="50998"/>
    <cellStyle name="Note 5 2 2 3 2 2" xfId="50999"/>
    <cellStyle name="Note 5 2 2 3 2 2 2" xfId="51000"/>
    <cellStyle name="Note 5 2 2 3 2 3" xfId="51001"/>
    <cellStyle name="Note 5 2 2 3 3" xfId="51002"/>
    <cellStyle name="Note 5 2 2 3 3 2" xfId="51003"/>
    <cellStyle name="Note 5 2 2 3 3 2 2" xfId="51004"/>
    <cellStyle name="Note 5 2 2 3 3 3" xfId="51005"/>
    <cellStyle name="Note 5 2 2 3 4" xfId="51006"/>
    <cellStyle name="Note 5 2 2 3 4 2" xfId="51007"/>
    <cellStyle name="Note 5 2 2 3 5" xfId="51008"/>
    <cellStyle name="Note 5 2 2 4" xfId="51009"/>
    <cellStyle name="Note 5 2 2 4 2" xfId="51010"/>
    <cellStyle name="Note 5 2 2 4 2 2" xfId="51011"/>
    <cellStyle name="Note 5 2 2 4 3" xfId="51012"/>
    <cellStyle name="Note 5 2 2 5" xfId="51013"/>
    <cellStyle name="Note 5 2 2 5 2" xfId="51014"/>
    <cellStyle name="Note 5 2 2 5 2 2" xfId="51015"/>
    <cellStyle name="Note 5 2 2 5 3" xfId="51016"/>
    <cellStyle name="Note 5 2 2 6" xfId="51017"/>
    <cellStyle name="Note 5 2 2 6 2" xfId="51018"/>
    <cellStyle name="Note 5 2 2 6 2 2" xfId="51019"/>
    <cellStyle name="Note 5 2 2 6 3" xfId="51020"/>
    <cellStyle name="Note 5 2 2 7" xfId="51021"/>
    <cellStyle name="Note 5 2 2 7 2" xfId="51022"/>
    <cellStyle name="Note 5 2 2 8" xfId="51023"/>
    <cellStyle name="Note 5 2 3" xfId="51024"/>
    <cellStyle name="Note 5 2 3 2" xfId="51025"/>
    <cellStyle name="Note 5 2 3 2 2" xfId="51026"/>
    <cellStyle name="Note 5 2 3 2 2 2" xfId="51027"/>
    <cellStyle name="Note 5 2 3 2 2 2 2" xfId="51028"/>
    <cellStyle name="Note 5 2 3 2 2 3" xfId="51029"/>
    <cellStyle name="Note 5 2 3 2 3" xfId="51030"/>
    <cellStyle name="Note 5 2 3 2 3 2" xfId="51031"/>
    <cellStyle name="Note 5 2 3 2 3 2 2" xfId="51032"/>
    <cellStyle name="Note 5 2 3 2 3 3" xfId="51033"/>
    <cellStyle name="Note 5 2 3 2 4" xfId="51034"/>
    <cellStyle name="Note 5 2 3 2 4 2" xfId="51035"/>
    <cellStyle name="Note 5 2 3 2 5" xfId="51036"/>
    <cellStyle name="Note 5 2 3 3" xfId="51037"/>
    <cellStyle name="Note 5 2 3 3 2" xfId="51038"/>
    <cellStyle name="Note 5 2 3 3 2 2" xfId="51039"/>
    <cellStyle name="Note 5 2 3 3 3" xfId="51040"/>
    <cellStyle name="Note 5 2 3 4" xfId="51041"/>
    <cellStyle name="Note 5 2 3 4 2" xfId="51042"/>
    <cellStyle name="Note 5 2 3 4 2 2" xfId="51043"/>
    <cellStyle name="Note 5 2 3 4 3" xfId="51044"/>
    <cellStyle name="Note 5 2 3 5" xfId="51045"/>
    <cellStyle name="Note 5 2 3 5 2" xfId="51046"/>
    <cellStyle name="Note 5 2 3 6" xfId="51047"/>
    <cellStyle name="Note 5 2 4" xfId="51048"/>
    <cellStyle name="Note 5 2 4 2" xfId="51049"/>
    <cellStyle name="Note 5 2 4 2 2" xfId="51050"/>
    <cellStyle name="Note 5 2 4 2 2 2" xfId="51051"/>
    <cellStyle name="Note 5 2 4 2 3" xfId="51052"/>
    <cellStyle name="Note 5 2 4 3" xfId="51053"/>
    <cellStyle name="Note 5 2 4 3 2" xfId="51054"/>
    <cellStyle name="Note 5 2 4 3 2 2" xfId="51055"/>
    <cellStyle name="Note 5 2 4 3 3" xfId="51056"/>
    <cellStyle name="Note 5 2 4 4" xfId="51057"/>
    <cellStyle name="Note 5 2 4 4 2" xfId="51058"/>
    <cellStyle name="Note 5 2 4 5" xfId="51059"/>
    <cellStyle name="Note 5 2 5" xfId="51060"/>
    <cellStyle name="Note 5 2 5 2" xfId="51061"/>
    <cellStyle name="Note 5 2 5 2 2" xfId="51062"/>
    <cellStyle name="Note 5 2 5 3" xfId="51063"/>
    <cellStyle name="Note 5 2 6" xfId="51064"/>
    <cellStyle name="Note 5 2 6 2" xfId="51065"/>
    <cellStyle name="Note 5 2 6 2 2" xfId="51066"/>
    <cellStyle name="Note 5 2 6 3" xfId="51067"/>
    <cellStyle name="Note 5 2 7" xfId="51068"/>
    <cellStyle name="Note 5 2 7 2" xfId="51069"/>
    <cellStyle name="Note 5 2 7 2 2" xfId="51070"/>
    <cellStyle name="Note 5 2 7 3" xfId="51071"/>
    <cellStyle name="Note 5 2 8" xfId="51072"/>
    <cellStyle name="Note 5 2 8 2" xfId="51073"/>
    <cellStyle name="Note 5 2 9" xfId="51074"/>
    <cellStyle name="Note 5 3" xfId="51075"/>
    <cellStyle name="Note 5 3 2" xfId="51076"/>
    <cellStyle name="Note 5 3 2 2" xfId="51077"/>
    <cellStyle name="Note 5 3 2 2 2" xfId="51078"/>
    <cellStyle name="Note 5 3 2 2 2 2" xfId="51079"/>
    <cellStyle name="Note 5 3 2 2 2 2 2" xfId="51080"/>
    <cellStyle name="Note 5 3 2 2 2 3" xfId="51081"/>
    <cellStyle name="Note 5 3 2 2 3" xfId="51082"/>
    <cellStyle name="Note 5 3 2 2 3 2" xfId="51083"/>
    <cellStyle name="Note 5 3 2 2 3 2 2" xfId="51084"/>
    <cellStyle name="Note 5 3 2 2 3 3" xfId="51085"/>
    <cellStyle name="Note 5 3 2 2 4" xfId="51086"/>
    <cellStyle name="Note 5 3 2 2 4 2" xfId="51087"/>
    <cellStyle name="Note 5 3 2 2 5" xfId="51088"/>
    <cellStyle name="Note 5 3 2 3" xfId="51089"/>
    <cellStyle name="Note 5 3 2 3 2" xfId="51090"/>
    <cellStyle name="Note 5 3 2 3 2 2" xfId="51091"/>
    <cellStyle name="Note 5 3 2 3 3" xfId="51092"/>
    <cellStyle name="Note 5 3 2 4" xfId="51093"/>
    <cellStyle name="Note 5 3 2 4 2" xfId="51094"/>
    <cellStyle name="Note 5 3 2 4 2 2" xfId="51095"/>
    <cellStyle name="Note 5 3 2 4 3" xfId="51096"/>
    <cellStyle name="Note 5 3 2 5" xfId="51097"/>
    <cellStyle name="Note 5 3 2 5 2" xfId="51098"/>
    <cellStyle name="Note 5 3 2 6" xfId="51099"/>
    <cellStyle name="Note 5 3 3" xfId="51100"/>
    <cellStyle name="Note 5 3 3 2" xfId="51101"/>
    <cellStyle name="Note 5 3 3 2 2" xfId="51102"/>
    <cellStyle name="Note 5 3 3 2 2 2" xfId="51103"/>
    <cellStyle name="Note 5 3 3 2 3" xfId="51104"/>
    <cellStyle name="Note 5 3 3 3" xfId="51105"/>
    <cellStyle name="Note 5 3 3 3 2" xfId="51106"/>
    <cellStyle name="Note 5 3 3 3 2 2" xfId="51107"/>
    <cellStyle name="Note 5 3 3 3 3" xfId="51108"/>
    <cellStyle name="Note 5 3 3 4" xfId="51109"/>
    <cellStyle name="Note 5 3 3 4 2" xfId="51110"/>
    <cellStyle name="Note 5 3 3 5" xfId="51111"/>
    <cellStyle name="Note 5 3 4" xfId="51112"/>
    <cellStyle name="Note 5 3 4 2" xfId="51113"/>
    <cellStyle name="Note 5 3 4 2 2" xfId="51114"/>
    <cellStyle name="Note 5 3 4 3" xfId="51115"/>
    <cellStyle name="Note 5 3 5" xfId="51116"/>
    <cellStyle name="Note 5 3 5 2" xfId="51117"/>
    <cellStyle name="Note 5 3 5 2 2" xfId="51118"/>
    <cellStyle name="Note 5 3 5 3" xfId="51119"/>
    <cellStyle name="Note 5 3 6" xfId="51120"/>
    <cellStyle name="Note 5 3 6 2" xfId="51121"/>
    <cellStyle name="Note 5 3 6 2 2" xfId="51122"/>
    <cellStyle name="Note 5 3 6 3" xfId="51123"/>
    <cellStyle name="Note 5 3 7" xfId="51124"/>
    <cellStyle name="Note 5 3 7 2" xfId="51125"/>
    <cellStyle name="Note 5 3 8" xfId="51126"/>
    <cellStyle name="Note 5 4" xfId="51127"/>
    <cellStyle name="Note 5 4 2" xfId="51128"/>
    <cellStyle name="Note 5 4 2 2" xfId="51129"/>
    <cellStyle name="Note 5 4 2 2 2" xfId="51130"/>
    <cellStyle name="Note 5 4 2 2 2 2" xfId="51131"/>
    <cellStyle name="Note 5 4 2 2 3" xfId="51132"/>
    <cellStyle name="Note 5 4 2 3" xfId="51133"/>
    <cellStyle name="Note 5 4 2 3 2" xfId="51134"/>
    <cellStyle name="Note 5 4 2 3 2 2" xfId="51135"/>
    <cellStyle name="Note 5 4 2 3 3" xfId="51136"/>
    <cellStyle name="Note 5 4 2 4" xfId="51137"/>
    <cellStyle name="Note 5 4 2 4 2" xfId="51138"/>
    <cellStyle name="Note 5 4 2 5" xfId="51139"/>
    <cellStyle name="Note 5 4 3" xfId="51140"/>
    <cellStyle name="Note 5 4 3 2" xfId="51141"/>
    <cellStyle name="Note 5 4 3 2 2" xfId="51142"/>
    <cellStyle name="Note 5 4 3 3" xfId="51143"/>
    <cellStyle name="Note 5 4 4" xfId="51144"/>
    <cellStyle name="Note 5 4 4 2" xfId="51145"/>
    <cellStyle name="Note 5 4 4 2 2" xfId="51146"/>
    <cellStyle name="Note 5 4 4 3" xfId="51147"/>
    <cellStyle name="Note 5 4 5" xfId="51148"/>
    <cellStyle name="Note 5 4 5 2" xfId="51149"/>
    <cellStyle name="Note 5 4 6" xfId="51150"/>
    <cellStyle name="Note 5 5" xfId="51151"/>
    <cellStyle name="Note 5 5 2" xfId="51152"/>
    <cellStyle name="Note 5 5 2 2" xfId="51153"/>
    <cellStyle name="Note 5 5 2 2 2" xfId="51154"/>
    <cellStyle name="Note 5 5 2 3" xfId="51155"/>
    <cellStyle name="Note 5 5 3" xfId="51156"/>
    <cellStyle name="Note 5 5 3 2" xfId="51157"/>
    <cellStyle name="Note 5 5 3 2 2" xfId="51158"/>
    <cellStyle name="Note 5 5 3 3" xfId="51159"/>
    <cellStyle name="Note 5 5 4" xfId="51160"/>
    <cellStyle name="Note 5 5 4 2" xfId="51161"/>
    <cellStyle name="Note 5 5 5" xfId="51162"/>
    <cellStyle name="Note 5 6" xfId="51163"/>
    <cellStyle name="Note 5 6 2" xfId="51164"/>
    <cellStyle name="Note 5 6 2 2" xfId="51165"/>
    <cellStyle name="Note 5 6 3" xfId="51166"/>
    <cellStyle name="Note 5 7" xfId="51167"/>
    <cellStyle name="Note 5 7 2" xfId="51168"/>
    <cellStyle name="Note 5 7 2 2" xfId="51169"/>
    <cellStyle name="Note 5 7 3" xfId="51170"/>
    <cellStyle name="Note 5 8" xfId="51171"/>
    <cellStyle name="Note 5 8 2" xfId="51172"/>
    <cellStyle name="Note 5 8 2 2" xfId="51173"/>
    <cellStyle name="Note 5 8 3" xfId="51174"/>
    <cellStyle name="Note 5 9" xfId="51175"/>
    <cellStyle name="Note 5 9 2" xfId="51176"/>
    <cellStyle name="Note 50" xfId="51177"/>
    <cellStyle name="Note 50 2" xfId="51178"/>
    <cellStyle name="Note 50 2 2" xfId="51179"/>
    <cellStyle name="Note 50 3" xfId="51180"/>
    <cellStyle name="Note 50 3 2" xfId="51181"/>
    <cellStyle name="Note 50 4" xfId="51182"/>
    <cellStyle name="Note 51" xfId="51183"/>
    <cellStyle name="Note 51 2" xfId="51184"/>
    <cellStyle name="Note 51 2 2" xfId="51185"/>
    <cellStyle name="Note 51 3" xfId="51186"/>
    <cellStyle name="Note 51 3 2" xfId="51187"/>
    <cellStyle name="Note 51 4" xfId="51188"/>
    <cellStyle name="Note 52" xfId="51189"/>
    <cellStyle name="Note 52 2" xfId="51190"/>
    <cellStyle name="Note 52 2 2" xfId="51191"/>
    <cellStyle name="Note 52 3" xfId="51192"/>
    <cellStyle name="Note 52 3 2" xfId="51193"/>
    <cellStyle name="Note 52 4" xfId="51194"/>
    <cellStyle name="Note 53" xfId="51195"/>
    <cellStyle name="Note 53 2" xfId="51196"/>
    <cellStyle name="Note 53 2 2" xfId="51197"/>
    <cellStyle name="Note 53 3" xfId="51198"/>
    <cellStyle name="Note 53 3 2" xfId="51199"/>
    <cellStyle name="Note 53 4" xfId="51200"/>
    <cellStyle name="Note 54" xfId="51201"/>
    <cellStyle name="Note 54 2" xfId="51202"/>
    <cellStyle name="Note 54 2 2" xfId="51203"/>
    <cellStyle name="Note 54 3" xfId="51204"/>
    <cellStyle name="Note 54 3 2" xfId="51205"/>
    <cellStyle name="Note 54 4" xfId="51206"/>
    <cellStyle name="Note 55" xfId="51207"/>
    <cellStyle name="Note 55 2" xfId="51208"/>
    <cellStyle name="Note 55 2 2" xfId="51209"/>
    <cellStyle name="Note 55 3" xfId="51210"/>
    <cellStyle name="Note 55 3 2" xfId="51211"/>
    <cellStyle name="Note 55 4" xfId="51212"/>
    <cellStyle name="Note 56" xfId="51213"/>
    <cellStyle name="Note 56 2" xfId="51214"/>
    <cellStyle name="Note 56 2 2" xfId="51215"/>
    <cellStyle name="Note 56 3" xfId="51216"/>
    <cellStyle name="Note 56 3 2" xfId="51217"/>
    <cellStyle name="Note 56 4" xfId="51218"/>
    <cellStyle name="Note 57" xfId="51219"/>
    <cellStyle name="Note 57 2" xfId="51220"/>
    <cellStyle name="Note 57 2 2" xfId="51221"/>
    <cellStyle name="Note 57 3" xfId="51222"/>
    <cellStyle name="Note 57 3 2" xfId="51223"/>
    <cellStyle name="Note 57 4" xfId="51224"/>
    <cellStyle name="Note 58" xfId="51225"/>
    <cellStyle name="Note 58 2" xfId="51226"/>
    <cellStyle name="Note 58 2 2" xfId="51227"/>
    <cellStyle name="Note 58 3" xfId="51228"/>
    <cellStyle name="Note 58 3 2" xfId="51229"/>
    <cellStyle name="Note 58 4" xfId="51230"/>
    <cellStyle name="Note 59" xfId="51231"/>
    <cellStyle name="Note 59 2" xfId="51232"/>
    <cellStyle name="Note 59 2 2" xfId="51233"/>
    <cellStyle name="Note 59 3" xfId="51234"/>
    <cellStyle name="Note 59 3 2" xfId="51235"/>
    <cellStyle name="Note 59 4" xfId="51236"/>
    <cellStyle name="Note 6" xfId="51237"/>
    <cellStyle name="Note 6 10" xfId="51238"/>
    <cellStyle name="Note 6 10 2" xfId="51239"/>
    <cellStyle name="Note 6 11" xfId="51240"/>
    <cellStyle name="Note 6 2" xfId="51241"/>
    <cellStyle name="Note 6 2 2" xfId="51242"/>
    <cellStyle name="Note 6 2 2 2" xfId="51243"/>
    <cellStyle name="Note 6 2 2 2 2" xfId="51244"/>
    <cellStyle name="Note 6 2 2 2 2 2" xfId="51245"/>
    <cellStyle name="Note 6 2 2 2 2 2 2" xfId="51246"/>
    <cellStyle name="Note 6 2 2 2 2 2 2 2" xfId="51247"/>
    <cellStyle name="Note 6 2 2 2 2 2 3" xfId="51248"/>
    <cellStyle name="Note 6 2 2 2 2 3" xfId="51249"/>
    <cellStyle name="Note 6 2 2 2 2 3 2" xfId="51250"/>
    <cellStyle name="Note 6 2 2 2 2 3 2 2" xfId="51251"/>
    <cellStyle name="Note 6 2 2 2 2 3 3" xfId="51252"/>
    <cellStyle name="Note 6 2 2 2 2 4" xfId="51253"/>
    <cellStyle name="Note 6 2 2 2 2 4 2" xfId="51254"/>
    <cellStyle name="Note 6 2 2 2 2 5" xfId="51255"/>
    <cellStyle name="Note 6 2 2 2 3" xfId="51256"/>
    <cellStyle name="Note 6 2 2 2 3 2" xfId="51257"/>
    <cellStyle name="Note 6 2 2 2 3 2 2" xfId="51258"/>
    <cellStyle name="Note 6 2 2 2 3 3" xfId="51259"/>
    <cellStyle name="Note 6 2 2 2 4" xfId="51260"/>
    <cellStyle name="Note 6 2 2 2 4 2" xfId="51261"/>
    <cellStyle name="Note 6 2 2 2 4 2 2" xfId="51262"/>
    <cellStyle name="Note 6 2 2 2 4 3" xfId="51263"/>
    <cellStyle name="Note 6 2 2 2 5" xfId="51264"/>
    <cellStyle name="Note 6 2 2 2 5 2" xfId="51265"/>
    <cellStyle name="Note 6 2 2 2 6" xfId="51266"/>
    <cellStyle name="Note 6 2 2 3" xfId="51267"/>
    <cellStyle name="Note 6 2 2 3 2" xfId="51268"/>
    <cellStyle name="Note 6 2 2 3 2 2" xfId="51269"/>
    <cellStyle name="Note 6 2 2 3 2 2 2" xfId="51270"/>
    <cellStyle name="Note 6 2 2 3 2 3" xfId="51271"/>
    <cellStyle name="Note 6 2 2 3 3" xfId="51272"/>
    <cellStyle name="Note 6 2 2 3 3 2" xfId="51273"/>
    <cellStyle name="Note 6 2 2 3 3 2 2" xfId="51274"/>
    <cellStyle name="Note 6 2 2 3 3 3" xfId="51275"/>
    <cellStyle name="Note 6 2 2 3 4" xfId="51276"/>
    <cellStyle name="Note 6 2 2 3 4 2" xfId="51277"/>
    <cellStyle name="Note 6 2 2 3 5" xfId="51278"/>
    <cellStyle name="Note 6 2 2 4" xfId="51279"/>
    <cellStyle name="Note 6 2 2 4 2" xfId="51280"/>
    <cellStyle name="Note 6 2 2 4 2 2" xfId="51281"/>
    <cellStyle name="Note 6 2 2 4 3" xfId="51282"/>
    <cellStyle name="Note 6 2 2 5" xfId="51283"/>
    <cellStyle name="Note 6 2 2 5 2" xfId="51284"/>
    <cellStyle name="Note 6 2 2 5 2 2" xfId="51285"/>
    <cellStyle name="Note 6 2 2 5 3" xfId="51286"/>
    <cellStyle name="Note 6 2 2 6" xfId="51287"/>
    <cellStyle name="Note 6 2 2 6 2" xfId="51288"/>
    <cellStyle name="Note 6 2 2 6 2 2" xfId="51289"/>
    <cellStyle name="Note 6 2 2 6 3" xfId="51290"/>
    <cellStyle name="Note 6 2 2 7" xfId="51291"/>
    <cellStyle name="Note 6 2 2 7 2" xfId="51292"/>
    <cellStyle name="Note 6 2 2 8" xfId="51293"/>
    <cellStyle name="Note 6 2 3" xfId="51294"/>
    <cellStyle name="Note 6 2 3 2" xfId="51295"/>
    <cellStyle name="Note 6 2 3 2 2" xfId="51296"/>
    <cellStyle name="Note 6 2 3 2 2 2" xfId="51297"/>
    <cellStyle name="Note 6 2 3 2 2 2 2" xfId="51298"/>
    <cellStyle name="Note 6 2 3 2 2 3" xfId="51299"/>
    <cellStyle name="Note 6 2 3 2 3" xfId="51300"/>
    <cellStyle name="Note 6 2 3 2 3 2" xfId="51301"/>
    <cellStyle name="Note 6 2 3 2 3 2 2" xfId="51302"/>
    <cellStyle name="Note 6 2 3 2 3 3" xfId="51303"/>
    <cellStyle name="Note 6 2 3 2 4" xfId="51304"/>
    <cellStyle name="Note 6 2 3 2 4 2" xfId="51305"/>
    <cellStyle name="Note 6 2 3 2 5" xfId="51306"/>
    <cellStyle name="Note 6 2 3 3" xfId="51307"/>
    <cellStyle name="Note 6 2 3 3 2" xfId="51308"/>
    <cellStyle name="Note 6 2 3 3 2 2" xfId="51309"/>
    <cellStyle name="Note 6 2 3 3 3" xfId="51310"/>
    <cellStyle name="Note 6 2 3 4" xfId="51311"/>
    <cellStyle name="Note 6 2 3 4 2" xfId="51312"/>
    <cellStyle name="Note 6 2 3 4 2 2" xfId="51313"/>
    <cellStyle name="Note 6 2 3 4 3" xfId="51314"/>
    <cellStyle name="Note 6 2 3 5" xfId="51315"/>
    <cellStyle name="Note 6 2 3 5 2" xfId="51316"/>
    <cellStyle name="Note 6 2 3 6" xfId="51317"/>
    <cellStyle name="Note 6 2 4" xfId="51318"/>
    <cellStyle name="Note 6 2 4 2" xfId="51319"/>
    <cellStyle name="Note 6 2 4 2 2" xfId="51320"/>
    <cellStyle name="Note 6 2 4 2 2 2" xfId="51321"/>
    <cellStyle name="Note 6 2 4 2 3" xfId="51322"/>
    <cellStyle name="Note 6 2 4 3" xfId="51323"/>
    <cellStyle name="Note 6 2 4 3 2" xfId="51324"/>
    <cellStyle name="Note 6 2 4 3 2 2" xfId="51325"/>
    <cellStyle name="Note 6 2 4 3 3" xfId="51326"/>
    <cellStyle name="Note 6 2 4 4" xfId="51327"/>
    <cellStyle name="Note 6 2 4 4 2" xfId="51328"/>
    <cellStyle name="Note 6 2 4 5" xfId="51329"/>
    <cellStyle name="Note 6 2 5" xfId="51330"/>
    <cellStyle name="Note 6 2 5 2" xfId="51331"/>
    <cellStyle name="Note 6 2 5 2 2" xfId="51332"/>
    <cellStyle name="Note 6 2 5 3" xfId="51333"/>
    <cellStyle name="Note 6 2 6" xfId="51334"/>
    <cellStyle name="Note 6 2 6 2" xfId="51335"/>
    <cellStyle name="Note 6 2 6 2 2" xfId="51336"/>
    <cellStyle name="Note 6 2 6 3" xfId="51337"/>
    <cellStyle name="Note 6 2 7" xfId="51338"/>
    <cellStyle name="Note 6 2 7 2" xfId="51339"/>
    <cellStyle name="Note 6 2 7 2 2" xfId="51340"/>
    <cellStyle name="Note 6 2 7 3" xfId="51341"/>
    <cellStyle name="Note 6 2 8" xfId="51342"/>
    <cellStyle name="Note 6 2 8 2" xfId="51343"/>
    <cellStyle name="Note 6 2 9" xfId="51344"/>
    <cellStyle name="Note 6 3" xfId="51345"/>
    <cellStyle name="Note 6 3 2" xfId="51346"/>
    <cellStyle name="Note 6 3 2 2" xfId="51347"/>
    <cellStyle name="Note 6 3 2 2 2" xfId="51348"/>
    <cellStyle name="Note 6 3 2 2 2 2" xfId="51349"/>
    <cellStyle name="Note 6 3 2 2 2 2 2" xfId="51350"/>
    <cellStyle name="Note 6 3 2 2 2 3" xfId="51351"/>
    <cellStyle name="Note 6 3 2 2 3" xfId="51352"/>
    <cellStyle name="Note 6 3 2 2 3 2" xfId="51353"/>
    <cellStyle name="Note 6 3 2 2 3 2 2" xfId="51354"/>
    <cellStyle name="Note 6 3 2 2 3 3" xfId="51355"/>
    <cellStyle name="Note 6 3 2 2 4" xfId="51356"/>
    <cellStyle name="Note 6 3 2 2 4 2" xfId="51357"/>
    <cellStyle name="Note 6 3 2 2 5" xfId="51358"/>
    <cellStyle name="Note 6 3 2 3" xfId="51359"/>
    <cellStyle name="Note 6 3 2 3 2" xfId="51360"/>
    <cellStyle name="Note 6 3 2 3 2 2" xfId="51361"/>
    <cellStyle name="Note 6 3 2 3 3" xfId="51362"/>
    <cellStyle name="Note 6 3 2 4" xfId="51363"/>
    <cellStyle name="Note 6 3 2 4 2" xfId="51364"/>
    <cellStyle name="Note 6 3 2 4 2 2" xfId="51365"/>
    <cellStyle name="Note 6 3 2 4 3" xfId="51366"/>
    <cellStyle name="Note 6 3 2 5" xfId="51367"/>
    <cellStyle name="Note 6 3 2 5 2" xfId="51368"/>
    <cellStyle name="Note 6 3 2 6" xfId="51369"/>
    <cellStyle name="Note 6 3 3" xfId="51370"/>
    <cellStyle name="Note 6 3 3 2" xfId="51371"/>
    <cellStyle name="Note 6 3 3 2 2" xfId="51372"/>
    <cellStyle name="Note 6 3 3 2 2 2" xfId="51373"/>
    <cellStyle name="Note 6 3 3 2 3" xfId="51374"/>
    <cellStyle name="Note 6 3 3 3" xfId="51375"/>
    <cellStyle name="Note 6 3 3 3 2" xfId="51376"/>
    <cellStyle name="Note 6 3 3 3 2 2" xfId="51377"/>
    <cellStyle name="Note 6 3 3 3 3" xfId="51378"/>
    <cellStyle name="Note 6 3 3 4" xfId="51379"/>
    <cellStyle name="Note 6 3 3 4 2" xfId="51380"/>
    <cellStyle name="Note 6 3 3 5" xfId="51381"/>
    <cellStyle name="Note 6 3 4" xfId="51382"/>
    <cellStyle name="Note 6 3 4 2" xfId="51383"/>
    <cellStyle name="Note 6 3 4 2 2" xfId="51384"/>
    <cellStyle name="Note 6 3 4 3" xfId="51385"/>
    <cellStyle name="Note 6 3 5" xfId="51386"/>
    <cellStyle name="Note 6 3 5 2" xfId="51387"/>
    <cellStyle name="Note 6 3 5 2 2" xfId="51388"/>
    <cellStyle name="Note 6 3 5 3" xfId="51389"/>
    <cellStyle name="Note 6 3 6" xfId="51390"/>
    <cellStyle name="Note 6 3 6 2" xfId="51391"/>
    <cellStyle name="Note 6 3 6 2 2" xfId="51392"/>
    <cellStyle name="Note 6 3 6 3" xfId="51393"/>
    <cellStyle name="Note 6 3 7" xfId="51394"/>
    <cellStyle name="Note 6 3 7 2" xfId="51395"/>
    <cellStyle name="Note 6 3 8" xfId="51396"/>
    <cellStyle name="Note 6 4" xfId="51397"/>
    <cellStyle name="Note 6 4 2" xfId="51398"/>
    <cellStyle name="Note 6 4 2 2" xfId="51399"/>
    <cellStyle name="Note 6 4 2 2 2" xfId="51400"/>
    <cellStyle name="Note 6 4 2 2 2 2" xfId="51401"/>
    <cellStyle name="Note 6 4 2 2 3" xfId="51402"/>
    <cellStyle name="Note 6 4 2 3" xfId="51403"/>
    <cellStyle name="Note 6 4 2 3 2" xfId="51404"/>
    <cellStyle name="Note 6 4 2 3 2 2" xfId="51405"/>
    <cellStyle name="Note 6 4 2 3 3" xfId="51406"/>
    <cellStyle name="Note 6 4 2 4" xfId="51407"/>
    <cellStyle name="Note 6 4 2 4 2" xfId="51408"/>
    <cellStyle name="Note 6 4 2 5" xfId="51409"/>
    <cellStyle name="Note 6 4 3" xfId="51410"/>
    <cellStyle name="Note 6 4 3 2" xfId="51411"/>
    <cellStyle name="Note 6 4 3 2 2" xfId="51412"/>
    <cellStyle name="Note 6 4 3 3" xfId="51413"/>
    <cellStyle name="Note 6 4 4" xfId="51414"/>
    <cellStyle name="Note 6 4 4 2" xfId="51415"/>
    <cellStyle name="Note 6 4 4 2 2" xfId="51416"/>
    <cellStyle name="Note 6 4 4 3" xfId="51417"/>
    <cellStyle name="Note 6 4 5" xfId="51418"/>
    <cellStyle name="Note 6 4 5 2" xfId="51419"/>
    <cellStyle name="Note 6 4 6" xfId="51420"/>
    <cellStyle name="Note 6 5" xfId="51421"/>
    <cellStyle name="Note 6 5 2" xfId="51422"/>
    <cellStyle name="Note 6 5 2 2" xfId="51423"/>
    <cellStyle name="Note 6 5 2 2 2" xfId="51424"/>
    <cellStyle name="Note 6 5 2 3" xfId="51425"/>
    <cellStyle name="Note 6 5 3" xfId="51426"/>
    <cellStyle name="Note 6 5 3 2" xfId="51427"/>
    <cellStyle name="Note 6 5 3 2 2" xfId="51428"/>
    <cellStyle name="Note 6 5 3 3" xfId="51429"/>
    <cellStyle name="Note 6 5 4" xfId="51430"/>
    <cellStyle name="Note 6 5 4 2" xfId="51431"/>
    <cellStyle name="Note 6 5 5" xfId="51432"/>
    <cellStyle name="Note 6 6" xfId="51433"/>
    <cellStyle name="Note 6 6 2" xfId="51434"/>
    <cellStyle name="Note 6 6 2 2" xfId="51435"/>
    <cellStyle name="Note 6 6 3" xfId="51436"/>
    <cellStyle name="Note 6 7" xfId="51437"/>
    <cellStyle name="Note 6 7 2" xfId="51438"/>
    <cellStyle name="Note 6 7 2 2" xfId="51439"/>
    <cellStyle name="Note 6 7 3" xfId="51440"/>
    <cellStyle name="Note 6 8" xfId="51441"/>
    <cellStyle name="Note 6 8 2" xfId="51442"/>
    <cellStyle name="Note 6 8 2 2" xfId="51443"/>
    <cellStyle name="Note 6 8 3" xfId="51444"/>
    <cellStyle name="Note 6 9" xfId="51445"/>
    <cellStyle name="Note 6 9 2" xfId="51446"/>
    <cellStyle name="Note 60" xfId="51447"/>
    <cellStyle name="Note 60 2" xfId="51448"/>
    <cellStyle name="Note 60 2 2" xfId="51449"/>
    <cellStyle name="Note 60 3" xfId="51450"/>
    <cellStyle name="Note 60 3 2" xfId="51451"/>
    <cellStyle name="Note 60 4" xfId="51452"/>
    <cellStyle name="Note 61" xfId="51453"/>
    <cellStyle name="Note 61 2" xfId="51454"/>
    <cellStyle name="Note 61 2 2" xfId="51455"/>
    <cellStyle name="Note 61 3" xfId="51456"/>
    <cellStyle name="Note 61 3 2" xfId="51457"/>
    <cellStyle name="Note 61 4" xfId="51458"/>
    <cellStyle name="Note 62" xfId="51459"/>
    <cellStyle name="Note 62 2" xfId="51460"/>
    <cellStyle name="Note 62 2 2" xfId="51461"/>
    <cellStyle name="Note 62 3" xfId="51462"/>
    <cellStyle name="Note 62 3 2" xfId="51463"/>
    <cellStyle name="Note 62 4" xfId="51464"/>
    <cellStyle name="Note 63" xfId="51465"/>
    <cellStyle name="Note 63 2" xfId="51466"/>
    <cellStyle name="Note 63 2 2" xfId="51467"/>
    <cellStyle name="Note 63 3" xfId="51468"/>
    <cellStyle name="Note 63 3 2" xfId="51469"/>
    <cellStyle name="Note 63 4" xfId="51470"/>
    <cellStyle name="Note 64" xfId="51471"/>
    <cellStyle name="Note 64 2" xfId="51472"/>
    <cellStyle name="Note 64 2 2" xfId="51473"/>
    <cellStyle name="Note 64 3" xfId="51474"/>
    <cellStyle name="Note 64 3 2" xfId="51475"/>
    <cellStyle name="Note 64 4" xfId="51476"/>
    <cellStyle name="Note 65" xfId="51477"/>
    <cellStyle name="Note 65 2" xfId="51478"/>
    <cellStyle name="Note 65 2 2" xfId="51479"/>
    <cellStyle name="Note 65 3" xfId="51480"/>
    <cellStyle name="Note 65 3 2" xfId="51481"/>
    <cellStyle name="Note 65 4" xfId="51482"/>
    <cellStyle name="Note 66" xfId="51483"/>
    <cellStyle name="Note 66 2" xfId="51484"/>
    <cellStyle name="Note 66 2 2" xfId="51485"/>
    <cellStyle name="Note 66 3" xfId="51486"/>
    <cellStyle name="Note 66 3 2" xfId="51487"/>
    <cellStyle name="Note 66 4" xfId="51488"/>
    <cellStyle name="Note 67" xfId="51489"/>
    <cellStyle name="Note 67 2" xfId="51490"/>
    <cellStyle name="Note 67 2 2" xfId="51491"/>
    <cellStyle name="Note 67 3" xfId="51492"/>
    <cellStyle name="Note 67 3 2" xfId="51493"/>
    <cellStyle name="Note 67 4" xfId="51494"/>
    <cellStyle name="Note 68" xfId="51495"/>
    <cellStyle name="Note 68 2" xfId="51496"/>
    <cellStyle name="Note 68 2 2" xfId="51497"/>
    <cellStyle name="Note 68 3" xfId="51498"/>
    <cellStyle name="Note 68 3 2" xfId="51499"/>
    <cellStyle name="Note 68 4" xfId="51500"/>
    <cellStyle name="Note 69" xfId="51501"/>
    <cellStyle name="Note 69 2" xfId="51502"/>
    <cellStyle name="Note 69 2 2" xfId="51503"/>
    <cellStyle name="Note 69 3" xfId="51504"/>
    <cellStyle name="Note 69 3 2" xfId="51505"/>
    <cellStyle name="Note 69 4" xfId="51506"/>
    <cellStyle name="Note 7" xfId="51507"/>
    <cellStyle name="Note 7 10" xfId="51508"/>
    <cellStyle name="Note 7 10 2" xfId="51509"/>
    <cellStyle name="Note 7 11" xfId="51510"/>
    <cellStyle name="Note 7 2" xfId="51511"/>
    <cellStyle name="Note 7 2 2" xfId="51512"/>
    <cellStyle name="Note 7 2 2 2" xfId="51513"/>
    <cellStyle name="Note 7 2 2 2 2" xfId="51514"/>
    <cellStyle name="Note 7 2 2 2 2 2" xfId="51515"/>
    <cellStyle name="Note 7 2 2 2 2 2 2" xfId="51516"/>
    <cellStyle name="Note 7 2 2 2 2 2 2 2" xfId="51517"/>
    <cellStyle name="Note 7 2 2 2 2 2 3" xfId="51518"/>
    <cellStyle name="Note 7 2 2 2 2 3" xfId="51519"/>
    <cellStyle name="Note 7 2 2 2 2 3 2" xfId="51520"/>
    <cellStyle name="Note 7 2 2 2 2 3 2 2" xfId="51521"/>
    <cellStyle name="Note 7 2 2 2 2 3 3" xfId="51522"/>
    <cellStyle name="Note 7 2 2 2 2 4" xfId="51523"/>
    <cellStyle name="Note 7 2 2 2 2 4 2" xfId="51524"/>
    <cellStyle name="Note 7 2 2 2 2 5" xfId="51525"/>
    <cellStyle name="Note 7 2 2 2 3" xfId="51526"/>
    <cellStyle name="Note 7 2 2 2 3 2" xfId="51527"/>
    <cellStyle name="Note 7 2 2 2 3 2 2" xfId="51528"/>
    <cellStyle name="Note 7 2 2 2 3 3" xfId="51529"/>
    <cellStyle name="Note 7 2 2 2 4" xfId="51530"/>
    <cellStyle name="Note 7 2 2 2 4 2" xfId="51531"/>
    <cellStyle name="Note 7 2 2 2 4 2 2" xfId="51532"/>
    <cellStyle name="Note 7 2 2 2 4 3" xfId="51533"/>
    <cellStyle name="Note 7 2 2 2 5" xfId="51534"/>
    <cellStyle name="Note 7 2 2 2 5 2" xfId="51535"/>
    <cellStyle name="Note 7 2 2 2 6" xfId="51536"/>
    <cellStyle name="Note 7 2 2 3" xfId="51537"/>
    <cellStyle name="Note 7 2 2 3 2" xfId="51538"/>
    <cellStyle name="Note 7 2 2 3 2 2" xfId="51539"/>
    <cellStyle name="Note 7 2 2 3 2 2 2" xfId="51540"/>
    <cellStyle name="Note 7 2 2 3 2 3" xfId="51541"/>
    <cellStyle name="Note 7 2 2 3 3" xfId="51542"/>
    <cellStyle name="Note 7 2 2 3 3 2" xfId="51543"/>
    <cellStyle name="Note 7 2 2 3 3 2 2" xfId="51544"/>
    <cellStyle name="Note 7 2 2 3 3 3" xfId="51545"/>
    <cellStyle name="Note 7 2 2 3 4" xfId="51546"/>
    <cellStyle name="Note 7 2 2 3 4 2" xfId="51547"/>
    <cellStyle name="Note 7 2 2 3 5" xfId="51548"/>
    <cellStyle name="Note 7 2 2 4" xfId="51549"/>
    <cellStyle name="Note 7 2 2 4 2" xfId="51550"/>
    <cellStyle name="Note 7 2 2 4 2 2" xfId="51551"/>
    <cellStyle name="Note 7 2 2 4 3" xfId="51552"/>
    <cellStyle name="Note 7 2 2 5" xfId="51553"/>
    <cellStyle name="Note 7 2 2 5 2" xfId="51554"/>
    <cellStyle name="Note 7 2 2 5 2 2" xfId="51555"/>
    <cellStyle name="Note 7 2 2 5 3" xfId="51556"/>
    <cellStyle name="Note 7 2 2 6" xfId="51557"/>
    <cellStyle name="Note 7 2 2 6 2" xfId="51558"/>
    <cellStyle name="Note 7 2 2 6 2 2" xfId="51559"/>
    <cellStyle name="Note 7 2 2 6 3" xfId="51560"/>
    <cellStyle name="Note 7 2 2 7" xfId="51561"/>
    <cellStyle name="Note 7 2 2 7 2" xfId="51562"/>
    <cellStyle name="Note 7 2 2 8" xfId="51563"/>
    <cellStyle name="Note 7 2 3" xfId="51564"/>
    <cellStyle name="Note 7 2 3 2" xfId="51565"/>
    <cellStyle name="Note 7 2 3 2 2" xfId="51566"/>
    <cellStyle name="Note 7 2 3 2 2 2" xfId="51567"/>
    <cellStyle name="Note 7 2 3 2 2 2 2" xfId="51568"/>
    <cellStyle name="Note 7 2 3 2 2 3" xfId="51569"/>
    <cellStyle name="Note 7 2 3 2 3" xfId="51570"/>
    <cellStyle name="Note 7 2 3 2 3 2" xfId="51571"/>
    <cellStyle name="Note 7 2 3 2 3 2 2" xfId="51572"/>
    <cellStyle name="Note 7 2 3 2 3 3" xfId="51573"/>
    <cellStyle name="Note 7 2 3 2 4" xfId="51574"/>
    <cellStyle name="Note 7 2 3 2 4 2" xfId="51575"/>
    <cellStyle name="Note 7 2 3 2 5" xfId="51576"/>
    <cellStyle name="Note 7 2 3 3" xfId="51577"/>
    <cellStyle name="Note 7 2 3 3 2" xfId="51578"/>
    <cellStyle name="Note 7 2 3 3 2 2" xfId="51579"/>
    <cellStyle name="Note 7 2 3 3 3" xfId="51580"/>
    <cellStyle name="Note 7 2 3 4" xfId="51581"/>
    <cellStyle name="Note 7 2 3 4 2" xfId="51582"/>
    <cellStyle name="Note 7 2 3 4 2 2" xfId="51583"/>
    <cellStyle name="Note 7 2 3 4 3" xfId="51584"/>
    <cellStyle name="Note 7 2 3 5" xfId="51585"/>
    <cellStyle name="Note 7 2 3 5 2" xfId="51586"/>
    <cellStyle name="Note 7 2 3 6" xfId="51587"/>
    <cellStyle name="Note 7 2 4" xfId="51588"/>
    <cellStyle name="Note 7 2 4 2" xfId="51589"/>
    <cellStyle name="Note 7 2 4 2 2" xfId="51590"/>
    <cellStyle name="Note 7 2 4 2 2 2" xfId="51591"/>
    <cellStyle name="Note 7 2 4 2 3" xfId="51592"/>
    <cellStyle name="Note 7 2 4 3" xfId="51593"/>
    <cellStyle name="Note 7 2 4 3 2" xfId="51594"/>
    <cellStyle name="Note 7 2 4 3 2 2" xfId="51595"/>
    <cellStyle name="Note 7 2 4 3 3" xfId="51596"/>
    <cellStyle name="Note 7 2 4 4" xfId="51597"/>
    <cellStyle name="Note 7 2 4 4 2" xfId="51598"/>
    <cellStyle name="Note 7 2 4 5" xfId="51599"/>
    <cellStyle name="Note 7 2 5" xfId="51600"/>
    <cellStyle name="Note 7 2 5 2" xfId="51601"/>
    <cellStyle name="Note 7 2 5 2 2" xfId="51602"/>
    <cellStyle name="Note 7 2 5 3" xfId="51603"/>
    <cellStyle name="Note 7 2 6" xfId="51604"/>
    <cellStyle name="Note 7 2 6 2" xfId="51605"/>
    <cellStyle name="Note 7 2 6 2 2" xfId="51606"/>
    <cellStyle name="Note 7 2 6 3" xfId="51607"/>
    <cellStyle name="Note 7 2 7" xfId="51608"/>
    <cellStyle name="Note 7 2 7 2" xfId="51609"/>
    <cellStyle name="Note 7 2 7 2 2" xfId="51610"/>
    <cellStyle name="Note 7 2 7 3" xfId="51611"/>
    <cellStyle name="Note 7 2 8" xfId="51612"/>
    <cellStyle name="Note 7 2 8 2" xfId="51613"/>
    <cellStyle name="Note 7 2 9" xfId="51614"/>
    <cellStyle name="Note 7 3" xfId="51615"/>
    <cellStyle name="Note 7 3 2" xfId="51616"/>
    <cellStyle name="Note 7 3 2 2" xfId="51617"/>
    <cellStyle name="Note 7 3 2 2 2" xfId="51618"/>
    <cellStyle name="Note 7 3 2 2 2 2" xfId="51619"/>
    <cellStyle name="Note 7 3 2 2 2 2 2" xfId="51620"/>
    <cellStyle name="Note 7 3 2 2 2 3" xfId="51621"/>
    <cellStyle name="Note 7 3 2 2 3" xfId="51622"/>
    <cellStyle name="Note 7 3 2 2 3 2" xfId="51623"/>
    <cellStyle name="Note 7 3 2 2 3 2 2" xfId="51624"/>
    <cellStyle name="Note 7 3 2 2 3 3" xfId="51625"/>
    <cellStyle name="Note 7 3 2 2 4" xfId="51626"/>
    <cellStyle name="Note 7 3 2 2 4 2" xfId="51627"/>
    <cellStyle name="Note 7 3 2 2 5" xfId="51628"/>
    <cellStyle name="Note 7 3 2 3" xfId="51629"/>
    <cellStyle name="Note 7 3 2 3 2" xfId="51630"/>
    <cellStyle name="Note 7 3 2 3 2 2" xfId="51631"/>
    <cellStyle name="Note 7 3 2 3 3" xfId="51632"/>
    <cellStyle name="Note 7 3 2 4" xfId="51633"/>
    <cellStyle name="Note 7 3 2 4 2" xfId="51634"/>
    <cellStyle name="Note 7 3 2 4 2 2" xfId="51635"/>
    <cellStyle name="Note 7 3 2 4 3" xfId="51636"/>
    <cellStyle name="Note 7 3 2 5" xfId="51637"/>
    <cellStyle name="Note 7 3 2 5 2" xfId="51638"/>
    <cellStyle name="Note 7 3 2 6" xfId="51639"/>
    <cellStyle name="Note 7 3 3" xfId="51640"/>
    <cellStyle name="Note 7 3 3 2" xfId="51641"/>
    <cellStyle name="Note 7 3 3 2 2" xfId="51642"/>
    <cellStyle name="Note 7 3 3 2 2 2" xfId="51643"/>
    <cellStyle name="Note 7 3 3 2 3" xfId="51644"/>
    <cellStyle name="Note 7 3 3 3" xfId="51645"/>
    <cellStyle name="Note 7 3 3 3 2" xfId="51646"/>
    <cellStyle name="Note 7 3 3 3 2 2" xfId="51647"/>
    <cellStyle name="Note 7 3 3 3 3" xfId="51648"/>
    <cellStyle name="Note 7 3 3 4" xfId="51649"/>
    <cellStyle name="Note 7 3 3 4 2" xfId="51650"/>
    <cellStyle name="Note 7 3 3 5" xfId="51651"/>
    <cellStyle name="Note 7 3 4" xfId="51652"/>
    <cellStyle name="Note 7 3 4 2" xfId="51653"/>
    <cellStyle name="Note 7 3 4 2 2" xfId="51654"/>
    <cellStyle name="Note 7 3 4 3" xfId="51655"/>
    <cellStyle name="Note 7 3 5" xfId="51656"/>
    <cellStyle name="Note 7 3 5 2" xfId="51657"/>
    <cellStyle name="Note 7 3 5 2 2" xfId="51658"/>
    <cellStyle name="Note 7 3 5 3" xfId="51659"/>
    <cellStyle name="Note 7 3 6" xfId="51660"/>
    <cellStyle name="Note 7 3 6 2" xfId="51661"/>
    <cellStyle name="Note 7 3 6 2 2" xfId="51662"/>
    <cellStyle name="Note 7 3 6 3" xfId="51663"/>
    <cellStyle name="Note 7 3 7" xfId="51664"/>
    <cellStyle name="Note 7 3 7 2" xfId="51665"/>
    <cellStyle name="Note 7 3 8" xfId="51666"/>
    <cellStyle name="Note 7 4" xfId="51667"/>
    <cellStyle name="Note 7 4 2" xfId="51668"/>
    <cellStyle name="Note 7 4 2 2" xfId="51669"/>
    <cellStyle name="Note 7 4 2 2 2" xfId="51670"/>
    <cellStyle name="Note 7 4 2 2 2 2" xfId="51671"/>
    <cellStyle name="Note 7 4 2 2 3" xfId="51672"/>
    <cellStyle name="Note 7 4 2 3" xfId="51673"/>
    <cellStyle name="Note 7 4 2 3 2" xfId="51674"/>
    <cellStyle name="Note 7 4 2 3 2 2" xfId="51675"/>
    <cellStyle name="Note 7 4 2 3 3" xfId="51676"/>
    <cellStyle name="Note 7 4 2 4" xfId="51677"/>
    <cellStyle name="Note 7 4 2 4 2" xfId="51678"/>
    <cellStyle name="Note 7 4 2 5" xfId="51679"/>
    <cellStyle name="Note 7 4 3" xfId="51680"/>
    <cellStyle name="Note 7 4 3 2" xfId="51681"/>
    <cellStyle name="Note 7 4 3 2 2" xfId="51682"/>
    <cellStyle name="Note 7 4 3 3" xfId="51683"/>
    <cellStyle name="Note 7 4 4" xfId="51684"/>
    <cellStyle name="Note 7 4 4 2" xfId="51685"/>
    <cellStyle name="Note 7 4 4 2 2" xfId="51686"/>
    <cellStyle name="Note 7 4 4 3" xfId="51687"/>
    <cellStyle name="Note 7 4 5" xfId="51688"/>
    <cellStyle name="Note 7 4 5 2" xfId="51689"/>
    <cellStyle name="Note 7 4 6" xfId="51690"/>
    <cellStyle name="Note 7 5" xfId="51691"/>
    <cellStyle name="Note 7 5 2" xfId="51692"/>
    <cellStyle name="Note 7 5 2 2" xfId="51693"/>
    <cellStyle name="Note 7 5 2 2 2" xfId="51694"/>
    <cellStyle name="Note 7 5 2 3" xfId="51695"/>
    <cellStyle name="Note 7 5 3" xfId="51696"/>
    <cellStyle name="Note 7 5 3 2" xfId="51697"/>
    <cellStyle name="Note 7 5 3 2 2" xfId="51698"/>
    <cellStyle name="Note 7 5 3 3" xfId="51699"/>
    <cellStyle name="Note 7 5 4" xfId="51700"/>
    <cellStyle name="Note 7 5 4 2" xfId="51701"/>
    <cellStyle name="Note 7 5 5" xfId="51702"/>
    <cellStyle name="Note 7 6" xfId="51703"/>
    <cellStyle name="Note 7 6 2" xfId="51704"/>
    <cellStyle name="Note 7 6 2 2" xfId="51705"/>
    <cellStyle name="Note 7 6 3" xfId="51706"/>
    <cellStyle name="Note 7 7" xfId="51707"/>
    <cellStyle name="Note 7 7 2" xfId="51708"/>
    <cellStyle name="Note 7 7 2 2" xfId="51709"/>
    <cellStyle name="Note 7 7 3" xfId="51710"/>
    <cellStyle name="Note 7 8" xfId="51711"/>
    <cellStyle name="Note 7 8 2" xfId="51712"/>
    <cellStyle name="Note 7 8 2 2" xfId="51713"/>
    <cellStyle name="Note 7 8 3" xfId="51714"/>
    <cellStyle name="Note 7 9" xfId="51715"/>
    <cellStyle name="Note 7 9 2" xfId="51716"/>
    <cellStyle name="Note 70" xfId="51717"/>
    <cellStyle name="Note 70 2" xfId="51718"/>
    <cellStyle name="Note 70 2 2" xfId="51719"/>
    <cellStyle name="Note 70 3" xfId="51720"/>
    <cellStyle name="Note 70 3 2" xfId="51721"/>
    <cellStyle name="Note 70 4" xfId="51722"/>
    <cellStyle name="Note 71" xfId="51723"/>
    <cellStyle name="Note 71 2" xfId="51724"/>
    <cellStyle name="Note 71 2 2" xfId="51725"/>
    <cellStyle name="Note 71 3" xfId="51726"/>
    <cellStyle name="Note 71 3 2" xfId="51727"/>
    <cellStyle name="Note 71 4" xfId="51728"/>
    <cellStyle name="Note 72" xfId="51729"/>
    <cellStyle name="Note 72 2" xfId="51730"/>
    <cellStyle name="Note 72 2 2" xfId="51731"/>
    <cellStyle name="Note 72 3" xfId="51732"/>
    <cellStyle name="Note 72 3 2" xfId="51733"/>
    <cellStyle name="Note 72 4" xfId="51734"/>
    <cellStyle name="Note 73" xfId="51735"/>
    <cellStyle name="Note 73 2" xfId="51736"/>
    <cellStyle name="Note 73 2 2" xfId="51737"/>
    <cellStyle name="Note 73 3" xfId="51738"/>
    <cellStyle name="Note 73 3 2" xfId="51739"/>
    <cellStyle name="Note 73 4" xfId="51740"/>
    <cellStyle name="Note 74" xfId="51741"/>
    <cellStyle name="Note 74 2" xfId="51742"/>
    <cellStyle name="Note 74 2 2" xfId="51743"/>
    <cellStyle name="Note 74 3" xfId="51744"/>
    <cellStyle name="Note 74 3 2" xfId="51745"/>
    <cellStyle name="Note 74 4" xfId="51746"/>
    <cellStyle name="Note 75" xfId="51747"/>
    <cellStyle name="Note 75 2" xfId="51748"/>
    <cellStyle name="Note 75 2 2" xfId="51749"/>
    <cellStyle name="Note 75 3" xfId="51750"/>
    <cellStyle name="Note 75 3 2" xfId="51751"/>
    <cellStyle name="Note 75 4" xfId="51752"/>
    <cellStyle name="Note 76" xfId="51753"/>
    <cellStyle name="Note 76 2" xfId="51754"/>
    <cellStyle name="Note 76 2 2" xfId="51755"/>
    <cellStyle name="Note 76 3" xfId="51756"/>
    <cellStyle name="Note 76 3 2" xfId="51757"/>
    <cellStyle name="Note 76 4" xfId="51758"/>
    <cellStyle name="Note 77" xfId="51759"/>
    <cellStyle name="Note 77 2" xfId="51760"/>
    <cellStyle name="Note 77 2 2" xfId="51761"/>
    <cellStyle name="Note 77 3" xfId="51762"/>
    <cellStyle name="Note 77 3 2" xfId="51763"/>
    <cellStyle name="Note 77 4" xfId="51764"/>
    <cellStyle name="Note 78" xfId="51765"/>
    <cellStyle name="Note 78 2" xfId="51766"/>
    <cellStyle name="Note 78 2 2" xfId="51767"/>
    <cellStyle name="Note 78 3" xfId="51768"/>
    <cellStyle name="Note 78 3 2" xfId="51769"/>
    <cellStyle name="Note 78 4" xfId="51770"/>
    <cellStyle name="Note 79" xfId="51771"/>
    <cellStyle name="Note 79 2" xfId="51772"/>
    <cellStyle name="Note 79 2 2" xfId="51773"/>
    <cellStyle name="Note 79 3" xfId="51774"/>
    <cellStyle name="Note 79 3 2" xfId="51775"/>
    <cellStyle name="Note 79 4" xfId="51776"/>
    <cellStyle name="Note 8" xfId="51777"/>
    <cellStyle name="Note 8 10" xfId="51778"/>
    <cellStyle name="Note 8 10 2" xfId="51779"/>
    <cellStyle name="Note 8 11" xfId="51780"/>
    <cellStyle name="Note 8 2" xfId="51781"/>
    <cellStyle name="Note 8 2 2" xfId="51782"/>
    <cellStyle name="Note 8 2 2 2" xfId="51783"/>
    <cellStyle name="Note 8 2 2 2 2" xfId="51784"/>
    <cellStyle name="Note 8 2 2 2 2 2" xfId="51785"/>
    <cellStyle name="Note 8 2 2 2 2 2 2" xfId="51786"/>
    <cellStyle name="Note 8 2 2 2 2 2 2 2" xfId="51787"/>
    <cellStyle name="Note 8 2 2 2 2 2 3" xfId="51788"/>
    <cellStyle name="Note 8 2 2 2 2 3" xfId="51789"/>
    <cellStyle name="Note 8 2 2 2 2 3 2" xfId="51790"/>
    <cellStyle name="Note 8 2 2 2 2 3 2 2" xfId="51791"/>
    <cellStyle name="Note 8 2 2 2 2 3 3" xfId="51792"/>
    <cellStyle name="Note 8 2 2 2 2 4" xfId="51793"/>
    <cellStyle name="Note 8 2 2 2 2 4 2" xfId="51794"/>
    <cellStyle name="Note 8 2 2 2 2 5" xfId="51795"/>
    <cellStyle name="Note 8 2 2 2 3" xfId="51796"/>
    <cellStyle name="Note 8 2 2 2 3 2" xfId="51797"/>
    <cellStyle name="Note 8 2 2 2 3 2 2" xfId="51798"/>
    <cellStyle name="Note 8 2 2 2 3 3" xfId="51799"/>
    <cellStyle name="Note 8 2 2 2 4" xfId="51800"/>
    <cellStyle name="Note 8 2 2 2 4 2" xfId="51801"/>
    <cellStyle name="Note 8 2 2 2 4 2 2" xfId="51802"/>
    <cellStyle name="Note 8 2 2 2 4 3" xfId="51803"/>
    <cellStyle name="Note 8 2 2 2 5" xfId="51804"/>
    <cellStyle name="Note 8 2 2 2 5 2" xfId="51805"/>
    <cellStyle name="Note 8 2 2 2 6" xfId="51806"/>
    <cellStyle name="Note 8 2 2 3" xfId="51807"/>
    <cellStyle name="Note 8 2 2 3 2" xfId="51808"/>
    <cellStyle name="Note 8 2 2 3 2 2" xfId="51809"/>
    <cellStyle name="Note 8 2 2 3 2 2 2" xfId="51810"/>
    <cellStyle name="Note 8 2 2 3 2 3" xfId="51811"/>
    <cellStyle name="Note 8 2 2 3 3" xfId="51812"/>
    <cellStyle name="Note 8 2 2 3 3 2" xfId="51813"/>
    <cellStyle name="Note 8 2 2 3 3 2 2" xfId="51814"/>
    <cellStyle name="Note 8 2 2 3 3 3" xfId="51815"/>
    <cellStyle name="Note 8 2 2 3 4" xfId="51816"/>
    <cellStyle name="Note 8 2 2 3 4 2" xfId="51817"/>
    <cellStyle name="Note 8 2 2 3 5" xfId="51818"/>
    <cellStyle name="Note 8 2 2 4" xfId="51819"/>
    <cellStyle name="Note 8 2 2 4 2" xfId="51820"/>
    <cellStyle name="Note 8 2 2 4 2 2" xfId="51821"/>
    <cellStyle name="Note 8 2 2 4 3" xfId="51822"/>
    <cellStyle name="Note 8 2 2 5" xfId="51823"/>
    <cellStyle name="Note 8 2 2 5 2" xfId="51824"/>
    <cellStyle name="Note 8 2 2 5 2 2" xfId="51825"/>
    <cellStyle name="Note 8 2 2 5 3" xfId="51826"/>
    <cellStyle name="Note 8 2 2 6" xfId="51827"/>
    <cellStyle name="Note 8 2 2 6 2" xfId="51828"/>
    <cellStyle name="Note 8 2 2 6 2 2" xfId="51829"/>
    <cellStyle name="Note 8 2 2 6 3" xfId="51830"/>
    <cellStyle name="Note 8 2 2 7" xfId="51831"/>
    <cellStyle name="Note 8 2 2 7 2" xfId="51832"/>
    <cellStyle name="Note 8 2 2 8" xfId="51833"/>
    <cellStyle name="Note 8 2 3" xfId="51834"/>
    <cellStyle name="Note 8 2 3 2" xfId="51835"/>
    <cellStyle name="Note 8 2 3 2 2" xfId="51836"/>
    <cellStyle name="Note 8 2 3 2 2 2" xfId="51837"/>
    <cellStyle name="Note 8 2 3 2 2 2 2" xfId="51838"/>
    <cellStyle name="Note 8 2 3 2 2 3" xfId="51839"/>
    <cellStyle name="Note 8 2 3 2 3" xfId="51840"/>
    <cellStyle name="Note 8 2 3 2 3 2" xfId="51841"/>
    <cellStyle name="Note 8 2 3 2 3 2 2" xfId="51842"/>
    <cellStyle name="Note 8 2 3 2 3 3" xfId="51843"/>
    <cellStyle name="Note 8 2 3 2 4" xfId="51844"/>
    <cellStyle name="Note 8 2 3 2 4 2" xfId="51845"/>
    <cellStyle name="Note 8 2 3 2 5" xfId="51846"/>
    <cellStyle name="Note 8 2 3 3" xfId="51847"/>
    <cellStyle name="Note 8 2 3 3 2" xfId="51848"/>
    <cellStyle name="Note 8 2 3 3 2 2" xfId="51849"/>
    <cellStyle name="Note 8 2 3 3 3" xfId="51850"/>
    <cellStyle name="Note 8 2 3 4" xfId="51851"/>
    <cellStyle name="Note 8 2 3 4 2" xfId="51852"/>
    <cellStyle name="Note 8 2 3 4 2 2" xfId="51853"/>
    <cellStyle name="Note 8 2 3 4 3" xfId="51854"/>
    <cellStyle name="Note 8 2 3 5" xfId="51855"/>
    <cellStyle name="Note 8 2 3 5 2" xfId="51856"/>
    <cellStyle name="Note 8 2 3 6" xfId="51857"/>
    <cellStyle name="Note 8 2 4" xfId="51858"/>
    <cellStyle name="Note 8 2 4 2" xfId="51859"/>
    <cellStyle name="Note 8 2 4 2 2" xfId="51860"/>
    <cellStyle name="Note 8 2 4 2 2 2" xfId="51861"/>
    <cellStyle name="Note 8 2 4 2 3" xfId="51862"/>
    <cellStyle name="Note 8 2 4 3" xfId="51863"/>
    <cellStyle name="Note 8 2 4 3 2" xfId="51864"/>
    <cellStyle name="Note 8 2 4 3 2 2" xfId="51865"/>
    <cellStyle name="Note 8 2 4 3 3" xfId="51866"/>
    <cellStyle name="Note 8 2 4 4" xfId="51867"/>
    <cellStyle name="Note 8 2 4 4 2" xfId="51868"/>
    <cellStyle name="Note 8 2 4 5" xfId="51869"/>
    <cellStyle name="Note 8 2 5" xfId="51870"/>
    <cellStyle name="Note 8 2 5 2" xfId="51871"/>
    <cellStyle name="Note 8 2 5 2 2" xfId="51872"/>
    <cellStyle name="Note 8 2 5 3" xfId="51873"/>
    <cellStyle name="Note 8 2 6" xfId="51874"/>
    <cellStyle name="Note 8 2 6 2" xfId="51875"/>
    <cellStyle name="Note 8 2 6 2 2" xfId="51876"/>
    <cellStyle name="Note 8 2 6 3" xfId="51877"/>
    <cellStyle name="Note 8 2 7" xfId="51878"/>
    <cellStyle name="Note 8 2 7 2" xfId="51879"/>
    <cellStyle name="Note 8 2 7 2 2" xfId="51880"/>
    <cellStyle name="Note 8 2 7 3" xfId="51881"/>
    <cellStyle name="Note 8 2 8" xfId="51882"/>
    <cellStyle name="Note 8 2 8 2" xfId="51883"/>
    <cellStyle name="Note 8 2 9" xfId="51884"/>
    <cellStyle name="Note 8 3" xfId="51885"/>
    <cellStyle name="Note 8 3 2" xfId="51886"/>
    <cellStyle name="Note 8 3 2 2" xfId="51887"/>
    <cellStyle name="Note 8 3 2 2 2" xfId="51888"/>
    <cellStyle name="Note 8 3 2 2 2 2" xfId="51889"/>
    <cellStyle name="Note 8 3 2 2 2 2 2" xfId="51890"/>
    <cellStyle name="Note 8 3 2 2 2 3" xfId="51891"/>
    <cellStyle name="Note 8 3 2 2 3" xfId="51892"/>
    <cellStyle name="Note 8 3 2 2 3 2" xfId="51893"/>
    <cellStyle name="Note 8 3 2 2 3 2 2" xfId="51894"/>
    <cellStyle name="Note 8 3 2 2 3 3" xfId="51895"/>
    <cellStyle name="Note 8 3 2 2 4" xfId="51896"/>
    <cellStyle name="Note 8 3 2 2 4 2" xfId="51897"/>
    <cellStyle name="Note 8 3 2 2 5" xfId="51898"/>
    <cellStyle name="Note 8 3 2 3" xfId="51899"/>
    <cellStyle name="Note 8 3 2 3 2" xfId="51900"/>
    <cellStyle name="Note 8 3 2 3 2 2" xfId="51901"/>
    <cellStyle name="Note 8 3 2 3 3" xfId="51902"/>
    <cellStyle name="Note 8 3 2 4" xfId="51903"/>
    <cellStyle name="Note 8 3 2 4 2" xfId="51904"/>
    <cellStyle name="Note 8 3 2 4 2 2" xfId="51905"/>
    <cellStyle name="Note 8 3 2 4 3" xfId="51906"/>
    <cellStyle name="Note 8 3 2 5" xfId="51907"/>
    <cellStyle name="Note 8 3 2 5 2" xfId="51908"/>
    <cellStyle name="Note 8 3 2 6" xfId="51909"/>
    <cellStyle name="Note 8 3 3" xfId="51910"/>
    <cellStyle name="Note 8 3 3 2" xfId="51911"/>
    <cellStyle name="Note 8 3 3 2 2" xfId="51912"/>
    <cellStyle name="Note 8 3 3 2 2 2" xfId="51913"/>
    <cellStyle name="Note 8 3 3 2 3" xfId="51914"/>
    <cellStyle name="Note 8 3 3 3" xfId="51915"/>
    <cellStyle name="Note 8 3 3 3 2" xfId="51916"/>
    <cellStyle name="Note 8 3 3 3 2 2" xfId="51917"/>
    <cellStyle name="Note 8 3 3 3 3" xfId="51918"/>
    <cellStyle name="Note 8 3 3 4" xfId="51919"/>
    <cellStyle name="Note 8 3 3 4 2" xfId="51920"/>
    <cellStyle name="Note 8 3 3 5" xfId="51921"/>
    <cellStyle name="Note 8 3 4" xfId="51922"/>
    <cellStyle name="Note 8 3 4 2" xfId="51923"/>
    <cellStyle name="Note 8 3 4 2 2" xfId="51924"/>
    <cellStyle name="Note 8 3 4 3" xfId="51925"/>
    <cellStyle name="Note 8 3 5" xfId="51926"/>
    <cellStyle name="Note 8 3 5 2" xfId="51927"/>
    <cellStyle name="Note 8 3 5 2 2" xfId="51928"/>
    <cellStyle name="Note 8 3 5 3" xfId="51929"/>
    <cellStyle name="Note 8 3 6" xfId="51930"/>
    <cellStyle name="Note 8 3 6 2" xfId="51931"/>
    <cellStyle name="Note 8 3 6 2 2" xfId="51932"/>
    <cellStyle name="Note 8 3 6 3" xfId="51933"/>
    <cellStyle name="Note 8 3 7" xfId="51934"/>
    <cellStyle name="Note 8 3 7 2" xfId="51935"/>
    <cellStyle name="Note 8 3 8" xfId="51936"/>
    <cellStyle name="Note 8 4" xfId="51937"/>
    <cellStyle name="Note 8 4 2" xfId="51938"/>
    <cellStyle name="Note 8 4 2 2" xfId="51939"/>
    <cellStyle name="Note 8 4 2 2 2" xfId="51940"/>
    <cellStyle name="Note 8 4 2 2 2 2" xfId="51941"/>
    <cellStyle name="Note 8 4 2 2 3" xfId="51942"/>
    <cellStyle name="Note 8 4 2 3" xfId="51943"/>
    <cellStyle name="Note 8 4 2 3 2" xfId="51944"/>
    <cellStyle name="Note 8 4 2 3 2 2" xfId="51945"/>
    <cellStyle name="Note 8 4 2 3 3" xfId="51946"/>
    <cellStyle name="Note 8 4 2 4" xfId="51947"/>
    <cellStyle name="Note 8 4 2 4 2" xfId="51948"/>
    <cellStyle name="Note 8 4 2 5" xfId="51949"/>
    <cellStyle name="Note 8 4 3" xfId="51950"/>
    <cellStyle name="Note 8 4 3 2" xfId="51951"/>
    <cellStyle name="Note 8 4 3 2 2" xfId="51952"/>
    <cellStyle name="Note 8 4 3 3" xfId="51953"/>
    <cellStyle name="Note 8 4 4" xfId="51954"/>
    <cellStyle name="Note 8 4 4 2" xfId="51955"/>
    <cellStyle name="Note 8 4 4 2 2" xfId="51956"/>
    <cellStyle name="Note 8 4 4 3" xfId="51957"/>
    <cellStyle name="Note 8 4 5" xfId="51958"/>
    <cellStyle name="Note 8 4 5 2" xfId="51959"/>
    <cellStyle name="Note 8 4 6" xfId="51960"/>
    <cellStyle name="Note 8 5" xfId="51961"/>
    <cellStyle name="Note 8 5 2" xfId="51962"/>
    <cellStyle name="Note 8 5 2 2" xfId="51963"/>
    <cellStyle name="Note 8 5 2 2 2" xfId="51964"/>
    <cellStyle name="Note 8 5 2 3" xfId="51965"/>
    <cellStyle name="Note 8 5 3" xfId="51966"/>
    <cellStyle name="Note 8 5 3 2" xfId="51967"/>
    <cellStyle name="Note 8 5 3 2 2" xfId="51968"/>
    <cellStyle name="Note 8 5 3 3" xfId="51969"/>
    <cellStyle name="Note 8 5 4" xfId="51970"/>
    <cellStyle name="Note 8 5 4 2" xfId="51971"/>
    <cellStyle name="Note 8 5 5" xfId="51972"/>
    <cellStyle name="Note 8 6" xfId="51973"/>
    <cellStyle name="Note 8 6 2" xfId="51974"/>
    <cellStyle name="Note 8 6 2 2" xfId="51975"/>
    <cellStyle name="Note 8 6 3" xfId="51976"/>
    <cellStyle name="Note 8 7" xfId="51977"/>
    <cellStyle name="Note 8 7 2" xfId="51978"/>
    <cellStyle name="Note 8 7 2 2" xfId="51979"/>
    <cellStyle name="Note 8 7 3" xfId="51980"/>
    <cellStyle name="Note 8 8" xfId="51981"/>
    <cellStyle name="Note 8 8 2" xfId="51982"/>
    <cellStyle name="Note 8 8 2 2" xfId="51983"/>
    <cellStyle name="Note 8 8 3" xfId="51984"/>
    <cellStyle name="Note 8 9" xfId="51985"/>
    <cellStyle name="Note 8 9 2" xfId="51986"/>
    <cellStyle name="Note 80" xfId="51987"/>
    <cellStyle name="Note 80 2" xfId="51988"/>
    <cellStyle name="Note 80 2 2" xfId="51989"/>
    <cellStyle name="Note 80 3" xfId="51990"/>
    <cellStyle name="Note 81" xfId="51991"/>
    <cellStyle name="Note 81 2" xfId="51992"/>
    <cellStyle name="Note 82" xfId="51993"/>
    <cellStyle name="Note 82 2" xfId="51994"/>
    <cellStyle name="Note 83" xfId="51995"/>
    <cellStyle name="Note 83 2" xfId="51996"/>
    <cellStyle name="Note 84" xfId="51997"/>
    <cellStyle name="Note 84 2" xfId="51998"/>
    <cellStyle name="Note 85" xfId="51999"/>
    <cellStyle name="Note 85 2" xfId="52000"/>
    <cellStyle name="Note 86" xfId="52001"/>
    <cellStyle name="Note 86 2" xfId="52002"/>
    <cellStyle name="Note 87" xfId="52003"/>
    <cellStyle name="Note 87 2" xfId="52004"/>
    <cellStyle name="Note 88" xfId="52005"/>
    <cellStyle name="Note 88 2" xfId="52006"/>
    <cellStyle name="Note 89" xfId="52007"/>
    <cellStyle name="Note 89 2" xfId="52008"/>
    <cellStyle name="Note 9" xfId="52009"/>
    <cellStyle name="Note 9 10" xfId="52010"/>
    <cellStyle name="Note 9 2" xfId="52011"/>
    <cellStyle name="Note 9 2 2" xfId="52012"/>
    <cellStyle name="Note 9 2 2 2" xfId="52013"/>
    <cellStyle name="Note 9 2 2 2 2" xfId="52014"/>
    <cellStyle name="Note 9 2 2 2 2 2" xfId="52015"/>
    <cellStyle name="Note 9 2 2 2 2 2 2" xfId="52016"/>
    <cellStyle name="Note 9 2 2 2 2 2 2 2" xfId="52017"/>
    <cellStyle name="Note 9 2 2 2 2 2 3" xfId="52018"/>
    <cellStyle name="Note 9 2 2 2 2 3" xfId="52019"/>
    <cellStyle name="Note 9 2 2 2 2 3 2" xfId="52020"/>
    <cellStyle name="Note 9 2 2 2 2 3 2 2" xfId="52021"/>
    <cellStyle name="Note 9 2 2 2 2 3 3" xfId="52022"/>
    <cellStyle name="Note 9 2 2 2 2 4" xfId="52023"/>
    <cellStyle name="Note 9 2 2 2 2 4 2" xfId="52024"/>
    <cellStyle name="Note 9 2 2 2 2 5" xfId="52025"/>
    <cellStyle name="Note 9 2 2 2 3" xfId="52026"/>
    <cellStyle name="Note 9 2 2 2 3 2" xfId="52027"/>
    <cellStyle name="Note 9 2 2 2 3 2 2" xfId="52028"/>
    <cellStyle name="Note 9 2 2 2 3 3" xfId="52029"/>
    <cellStyle name="Note 9 2 2 2 4" xfId="52030"/>
    <cellStyle name="Note 9 2 2 2 4 2" xfId="52031"/>
    <cellStyle name="Note 9 2 2 2 4 2 2" xfId="52032"/>
    <cellStyle name="Note 9 2 2 2 4 3" xfId="52033"/>
    <cellStyle name="Note 9 2 2 2 5" xfId="52034"/>
    <cellStyle name="Note 9 2 2 2 5 2" xfId="52035"/>
    <cellStyle name="Note 9 2 2 2 6" xfId="52036"/>
    <cellStyle name="Note 9 2 2 3" xfId="52037"/>
    <cellStyle name="Note 9 2 2 3 2" xfId="52038"/>
    <cellStyle name="Note 9 2 2 3 2 2" xfId="52039"/>
    <cellStyle name="Note 9 2 2 3 2 2 2" xfId="52040"/>
    <cellStyle name="Note 9 2 2 3 2 3" xfId="52041"/>
    <cellStyle name="Note 9 2 2 3 3" xfId="52042"/>
    <cellStyle name="Note 9 2 2 3 3 2" xfId="52043"/>
    <cellStyle name="Note 9 2 2 3 3 2 2" xfId="52044"/>
    <cellStyle name="Note 9 2 2 3 3 3" xfId="52045"/>
    <cellStyle name="Note 9 2 2 3 4" xfId="52046"/>
    <cellStyle name="Note 9 2 2 3 4 2" xfId="52047"/>
    <cellStyle name="Note 9 2 2 3 5" xfId="52048"/>
    <cellStyle name="Note 9 2 2 4" xfId="52049"/>
    <cellStyle name="Note 9 2 2 4 2" xfId="52050"/>
    <cellStyle name="Note 9 2 2 4 2 2" xfId="52051"/>
    <cellStyle name="Note 9 2 2 4 3" xfId="52052"/>
    <cellStyle name="Note 9 2 2 5" xfId="52053"/>
    <cellStyle name="Note 9 2 2 5 2" xfId="52054"/>
    <cellStyle name="Note 9 2 2 5 2 2" xfId="52055"/>
    <cellStyle name="Note 9 2 2 5 3" xfId="52056"/>
    <cellStyle name="Note 9 2 2 6" xfId="52057"/>
    <cellStyle name="Note 9 2 2 6 2" xfId="52058"/>
    <cellStyle name="Note 9 2 2 6 2 2" xfId="52059"/>
    <cellStyle name="Note 9 2 2 6 3" xfId="52060"/>
    <cellStyle name="Note 9 2 2 7" xfId="52061"/>
    <cellStyle name="Note 9 2 2 7 2" xfId="52062"/>
    <cellStyle name="Note 9 2 2 8" xfId="52063"/>
    <cellStyle name="Note 9 2 3" xfId="52064"/>
    <cellStyle name="Note 9 2 3 2" xfId="52065"/>
    <cellStyle name="Note 9 2 3 2 2" xfId="52066"/>
    <cellStyle name="Note 9 2 3 2 2 2" xfId="52067"/>
    <cellStyle name="Note 9 2 3 2 2 2 2" xfId="52068"/>
    <cellStyle name="Note 9 2 3 2 2 3" xfId="52069"/>
    <cellStyle name="Note 9 2 3 2 3" xfId="52070"/>
    <cellStyle name="Note 9 2 3 2 3 2" xfId="52071"/>
    <cellStyle name="Note 9 2 3 2 3 2 2" xfId="52072"/>
    <cellStyle name="Note 9 2 3 2 3 3" xfId="52073"/>
    <cellStyle name="Note 9 2 3 2 4" xfId="52074"/>
    <cellStyle name="Note 9 2 3 2 4 2" xfId="52075"/>
    <cellStyle name="Note 9 2 3 2 5" xfId="52076"/>
    <cellStyle name="Note 9 2 3 3" xfId="52077"/>
    <cellStyle name="Note 9 2 3 3 2" xfId="52078"/>
    <cellStyle name="Note 9 2 3 3 2 2" xfId="52079"/>
    <cellStyle name="Note 9 2 3 3 3" xfId="52080"/>
    <cellStyle name="Note 9 2 3 4" xfId="52081"/>
    <cellStyle name="Note 9 2 3 4 2" xfId="52082"/>
    <cellStyle name="Note 9 2 3 4 2 2" xfId="52083"/>
    <cellStyle name="Note 9 2 3 4 3" xfId="52084"/>
    <cellStyle name="Note 9 2 3 5" xfId="52085"/>
    <cellStyle name="Note 9 2 3 5 2" xfId="52086"/>
    <cellStyle name="Note 9 2 3 6" xfId="52087"/>
    <cellStyle name="Note 9 2 4" xfId="52088"/>
    <cellStyle name="Note 9 2 4 2" xfId="52089"/>
    <cellStyle name="Note 9 2 4 2 2" xfId="52090"/>
    <cellStyle name="Note 9 2 4 2 2 2" xfId="52091"/>
    <cellStyle name="Note 9 2 4 2 3" xfId="52092"/>
    <cellStyle name="Note 9 2 4 3" xfId="52093"/>
    <cellStyle name="Note 9 2 4 3 2" xfId="52094"/>
    <cellStyle name="Note 9 2 4 3 2 2" xfId="52095"/>
    <cellStyle name="Note 9 2 4 3 3" xfId="52096"/>
    <cellStyle name="Note 9 2 4 4" xfId="52097"/>
    <cellStyle name="Note 9 2 4 4 2" xfId="52098"/>
    <cellStyle name="Note 9 2 4 5" xfId="52099"/>
    <cellStyle name="Note 9 2 5" xfId="52100"/>
    <cellStyle name="Note 9 2 5 2" xfId="52101"/>
    <cellStyle name="Note 9 2 5 2 2" xfId="52102"/>
    <cellStyle name="Note 9 2 5 3" xfId="52103"/>
    <cellStyle name="Note 9 2 6" xfId="52104"/>
    <cellStyle name="Note 9 2 6 2" xfId="52105"/>
    <cellStyle name="Note 9 2 6 2 2" xfId="52106"/>
    <cellStyle name="Note 9 2 6 3" xfId="52107"/>
    <cellStyle name="Note 9 2 7" xfId="52108"/>
    <cellStyle name="Note 9 2 7 2" xfId="52109"/>
    <cellStyle name="Note 9 2 7 2 2" xfId="52110"/>
    <cellStyle name="Note 9 2 7 3" xfId="52111"/>
    <cellStyle name="Note 9 2 8" xfId="52112"/>
    <cellStyle name="Note 9 2 8 2" xfId="52113"/>
    <cellStyle name="Note 9 2 9" xfId="52114"/>
    <cellStyle name="Note 9 3" xfId="52115"/>
    <cellStyle name="Note 9 3 2" xfId="52116"/>
    <cellStyle name="Note 9 3 2 2" xfId="52117"/>
    <cellStyle name="Note 9 3 2 2 2" xfId="52118"/>
    <cellStyle name="Note 9 3 2 2 2 2" xfId="52119"/>
    <cellStyle name="Note 9 3 2 2 2 2 2" xfId="52120"/>
    <cellStyle name="Note 9 3 2 2 2 3" xfId="52121"/>
    <cellStyle name="Note 9 3 2 2 3" xfId="52122"/>
    <cellStyle name="Note 9 3 2 2 3 2" xfId="52123"/>
    <cellStyle name="Note 9 3 2 2 3 2 2" xfId="52124"/>
    <cellStyle name="Note 9 3 2 2 3 3" xfId="52125"/>
    <cellStyle name="Note 9 3 2 2 4" xfId="52126"/>
    <cellStyle name="Note 9 3 2 2 4 2" xfId="52127"/>
    <cellStyle name="Note 9 3 2 2 5" xfId="52128"/>
    <cellStyle name="Note 9 3 2 3" xfId="52129"/>
    <cellStyle name="Note 9 3 2 3 2" xfId="52130"/>
    <cellStyle name="Note 9 3 2 3 2 2" xfId="52131"/>
    <cellStyle name="Note 9 3 2 3 3" xfId="52132"/>
    <cellStyle name="Note 9 3 2 4" xfId="52133"/>
    <cellStyle name="Note 9 3 2 4 2" xfId="52134"/>
    <cellStyle name="Note 9 3 2 4 2 2" xfId="52135"/>
    <cellStyle name="Note 9 3 2 4 3" xfId="52136"/>
    <cellStyle name="Note 9 3 2 5" xfId="52137"/>
    <cellStyle name="Note 9 3 2 5 2" xfId="52138"/>
    <cellStyle name="Note 9 3 2 6" xfId="52139"/>
    <cellStyle name="Note 9 3 3" xfId="52140"/>
    <cellStyle name="Note 9 3 3 2" xfId="52141"/>
    <cellStyle name="Note 9 3 3 2 2" xfId="52142"/>
    <cellStyle name="Note 9 3 3 2 2 2" xfId="52143"/>
    <cellStyle name="Note 9 3 3 2 3" xfId="52144"/>
    <cellStyle name="Note 9 3 3 3" xfId="52145"/>
    <cellStyle name="Note 9 3 3 3 2" xfId="52146"/>
    <cellStyle name="Note 9 3 3 3 2 2" xfId="52147"/>
    <cellStyle name="Note 9 3 3 3 3" xfId="52148"/>
    <cellStyle name="Note 9 3 3 4" xfId="52149"/>
    <cellStyle name="Note 9 3 3 4 2" xfId="52150"/>
    <cellStyle name="Note 9 3 3 5" xfId="52151"/>
    <cellStyle name="Note 9 3 4" xfId="52152"/>
    <cellStyle name="Note 9 3 4 2" xfId="52153"/>
    <cellStyle name="Note 9 3 4 2 2" xfId="52154"/>
    <cellStyle name="Note 9 3 4 3" xfId="52155"/>
    <cellStyle name="Note 9 3 5" xfId="52156"/>
    <cellStyle name="Note 9 3 5 2" xfId="52157"/>
    <cellStyle name="Note 9 3 5 2 2" xfId="52158"/>
    <cellStyle name="Note 9 3 5 3" xfId="52159"/>
    <cellStyle name="Note 9 3 6" xfId="52160"/>
    <cellStyle name="Note 9 3 6 2" xfId="52161"/>
    <cellStyle name="Note 9 3 6 2 2" xfId="52162"/>
    <cellStyle name="Note 9 3 6 3" xfId="52163"/>
    <cellStyle name="Note 9 3 7" xfId="52164"/>
    <cellStyle name="Note 9 3 7 2" xfId="52165"/>
    <cellStyle name="Note 9 3 8" xfId="52166"/>
    <cellStyle name="Note 9 4" xfId="52167"/>
    <cellStyle name="Note 9 4 2" xfId="52168"/>
    <cellStyle name="Note 9 4 2 2" xfId="52169"/>
    <cellStyle name="Note 9 4 2 2 2" xfId="52170"/>
    <cellStyle name="Note 9 4 2 2 2 2" xfId="52171"/>
    <cellStyle name="Note 9 4 2 2 3" xfId="52172"/>
    <cellStyle name="Note 9 4 2 3" xfId="52173"/>
    <cellStyle name="Note 9 4 2 3 2" xfId="52174"/>
    <cellStyle name="Note 9 4 2 3 2 2" xfId="52175"/>
    <cellStyle name="Note 9 4 2 3 3" xfId="52176"/>
    <cellStyle name="Note 9 4 2 4" xfId="52177"/>
    <cellStyle name="Note 9 4 2 4 2" xfId="52178"/>
    <cellStyle name="Note 9 4 2 5" xfId="52179"/>
    <cellStyle name="Note 9 4 3" xfId="52180"/>
    <cellStyle name="Note 9 4 3 2" xfId="52181"/>
    <cellStyle name="Note 9 4 3 2 2" xfId="52182"/>
    <cellStyle name="Note 9 4 3 3" xfId="52183"/>
    <cellStyle name="Note 9 4 4" xfId="52184"/>
    <cellStyle name="Note 9 4 4 2" xfId="52185"/>
    <cellStyle name="Note 9 4 4 2 2" xfId="52186"/>
    <cellStyle name="Note 9 4 4 3" xfId="52187"/>
    <cellStyle name="Note 9 4 5" xfId="52188"/>
    <cellStyle name="Note 9 4 5 2" xfId="52189"/>
    <cellStyle name="Note 9 4 6" xfId="52190"/>
    <cellStyle name="Note 9 5" xfId="52191"/>
    <cellStyle name="Note 9 5 2" xfId="52192"/>
    <cellStyle name="Note 9 5 2 2" xfId="52193"/>
    <cellStyle name="Note 9 5 2 2 2" xfId="52194"/>
    <cellStyle name="Note 9 5 2 3" xfId="52195"/>
    <cellStyle name="Note 9 5 3" xfId="52196"/>
    <cellStyle name="Note 9 5 3 2" xfId="52197"/>
    <cellStyle name="Note 9 5 3 2 2" xfId="52198"/>
    <cellStyle name="Note 9 5 3 3" xfId="52199"/>
    <cellStyle name="Note 9 5 4" xfId="52200"/>
    <cellStyle name="Note 9 5 4 2" xfId="52201"/>
    <cellStyle name="Note 9 5 5" xfId="52202"/>
    <cellStyle name="Note 9 6" xfId="52203"/>
    <cellStyle name="Note 9 6 2" xfId="52204"/>
    <cellStyle name="Note 9 6 2 2" xfId="52205"/>
    <cellStyle name="Note 9 6 3" xfId="52206"/>
    <cellStyle name="Note 9 7" xfId="52207"/>
    <cellStyle name="Note 9 7 2" xfId="52208"/>
    <cellStyle name="Note 9 7 2 2" xfId="52209"/>
    <cellStyle name="Note 9 7 3" xfId="52210"/>
    <cellStyle name="Note 9 8" xfId="52211"/>
    <cellStyle name="Note 9 8 2" xfId="52212"/>
    <cellStyle name="Note 9 8 2 2" xfId="52213"/>
    <cellStyle name="Note 9 8 3" xfId="52214"/>
    <cellStyle name="Note 9 9" xfId="52215"/>
    <cellStyle name="Note 9 9 2" xfId="52216"/>
    <cellStyle name="Note 90" xfId="52217"/>
    <cellStyle name="Note 90 2" xfId="52218"/>
    <cellStyle name="Note 91" xfId="52219"/>
    <cellStyle name="Note 91 2" xfId="52220"/>
    <cellStyle name="Note 92" xfId="52221"/>
    <cellStyle name="Note 92 2" xfId="52222"/>
    <cellStyle name="Note 93" xfId="52223"/>
    <cellStyle name="Note 94" xfId="52224"/>
    <cellStyle name="Note 95" xfId="52225"/>
    <cellStyle name="Note 96" xfId="52226"/>
    <cellStyle name="Note 97" xfId="52227"/>
    <cellStyle name="Note 98" xfId="52228"/>
    <cellStyle name="Note 99" xfId="52229"/>
    <cellStyle name="Œ…‹æØ‚è [0.00]_Erb tsm " xfId="52475"/>
    <cellStyle name="Œ…‹æØ‚è_Erb tsm " xfId="52476"/>
    <cellStyle name="Output" xfId="16" builtinId="21" customBuiltin="1"/>
    <cellStyle name="Output 10" xfId="52230"/>
    <cellStyle name="Output 11" xfId="52231"/>
    <cellStyle name="Output 12" xfId="52232"/>
    <cellStyle name="Output 13" xfId="52233"/>
    <cellStyle name="Output 14" xfId="52234"/>
    <cellStyle name="Output 15" xfId="52235"/>
    <cellStyle name="Output 16" xfId="52236"/>
    <cellStyle name="Output 17" xfId="52634"/>
    <cellStyle name="Output 2" xfId="52237"/>
    <cellStyle name="Output 2 2" xfId="52238"/>
    <cellStyle name="Output 2 2 2" xfId="52239"/>
    <cellStyle name="Output 2 3" xfId="52240"/>
    <cellStyle name="Output 3" xfId="52241"/>
    <cellStyle name="Output 3 2" xfId="52242"/>
    <cellStyle name="Output 4" xfId="52243"/>
    <cellStyle name="Output 4 2" xfId="52244"/>
    <cellStyle name="Output 5" xfId="52245"/>
    <cellStyle name="Output 5 2" xfId="52246"/>
    <cellStyle name="Output 6" xfId="52247"/>
    <cellStyle name="Output 6 2" xfId="52248"/>
    <cellStyle name="Output 7" xfId="52249"/>
    <cellStyle name="Output 7 2" xfId="52250"/>
    <cellStyle name="Output 8" xfId="52251"/>
    <cellStyle name="Output 8 2" xfId="52252"/>
    <cellStyle name="Output 9" xfId="52253"/>
    <cellStyle name="Output 9 2" xfId="52254"/>
    <cellStyle name="Percent [2]" xfId="52477"/>
    <cellStyle name="Percent 10" xfId="52722"/>
    <cellStyle name="Percent 2" xfId="52255"/>
    <cellStyle name="Percent 2 11" xfId="52390"/>
    <cellStyle name="Percent 2 2" xfId="52635"/>
    <cellStyle name="Percent 3" xfId="52404"/>
    <cellStyle name="Percent 4" xfId="52704"/>
    <cellStyle name="Percent 5" xfId="52707"/>
    <cellStyle name="Percent 6" xfId="52710"/>
    <cellStyle name="Percent 7" xfId="52713"/>
    <cellStyle name="Percent 8" xfId="52716"/>
    <cellStyle name="Percent 9" xfId="52719"/>
    <cellStyle name="PERCENTAGE" xfId="52478"/>
    <cellStyle name="Quantity" xfId="52479"/>
    <cellStyle name="Style 1" xfId="52256"/>
    <cellStyle name="Style 1 2" xfId="52257"/>
    <cellStyle name="Style 2" xfId="52258"/>
    <cellStyle name="TEXT" xfId="52480"/>
    <cellStyle name="Title" xfId="7" builtinId="15" customBuiltin="1"/>
    <cellStyle name="Title 10" xfId="52259"/>
    <cellStyle name="Title 11" xfId="52260"/>
    <cellStyle name="Title 12" xfId="52261"/>
    <cellStyle name="Title 13" xfId="52262"/>
    <cellStyle name="Title 14" xfId="52263"/>
    <cellStyle name="Title 15" xfId="52264"/>
    <cellStyle name="Title 16" xfId="52265"/>
    <cellStyle name="Title 17" xfId="52636"/>
    <cellStyle name="Title 2" xfId="52266"/>
    <cellStyle name="Title 2 2" xfId="52267"/>
    <cellStyle name="Title 2 2 2" xfId="52268"/>
    <cellStyle name="Title 2 3" xfId="52269"/>
    <cellStyle name="Title 3" xfId="52270"/>
    <cellStyle name="Title 3 2" xfId="52271"/>
    <cellStyle name="Title 4" xfId="52272"/>
    <cellStyle name="Title 4 2" xfId="52273"/>
    <cellStyle name="Title 5" xfId="52274"/>
    <cellStyle name="Title 5 2" xfId="52275"/>
    <cellStyle name="Title 6" xfId="52276"/>
    <cellStyle name="Title 6 2" xfId="52277"/>
    <cellStyle name="Title 7" xfId="52278"/>
    <cellStyle name="Title 7 2" xfId="52279"/>
    <cellStyle name="Title 8" xfId="52280"/>
    <cellStyle name="Title 8 2" xfId="52281"/>
    <cellStyle name="Title 9" xfId="52282"/>
    <cellStyle name="Title 9 2" xfId="52283"/>
    <cellStyle name="Total" xfId="22" builtinId="25" customBuiltin="1"/>
    <cellStyle name="Total 10" xfId="52284"/>
    <cellStyle name="Total 11" xfId="52285"/>
    <cellStyle name="Total 12" xfId="52286"/>
    <cellStyle name="Total 13" xfId="52287"/>
    <cellStyle name="Total 14" xfId="52288"/>
    <cellStyle name="Total 15" xfId="52289"/>
    <cellStyle name="Total 16" xfId="52290"/>
    <cellStyle name="Total 17" xfId="52637"/>
    <cellStyle name="Total 2" xfId="52291"/>
    <cellStyle name="Total 2 2" xfId="52292"/>
    <cellStyle name="Total 2 2 2" xfId="52293"/>
    <cellStyle name="Total 2 3" xfId="52294"/>
    <cellStyle name="Total 3" xfId="52295"/>
    <cellStyle name="Total 3 2" xfId="52296"/>
    <cellStyle name="Total 4" xfId="52297"/>
    <cellStyle name="Total 4 2" xfId="52298"/>
    <cellStyle name="Total 5" xfId="52299"/>
    <cellStyle name="Total 5 2" xfId="52300"/>
    <cellStyle name="Total 6" xfId="52301"/>
    <cellStyle name="Total 6 2" xfId="52302"/>
    <cellStyle name="Total 7" xfId="52303"/>
    <cellStyle name="Total 7 2" xfId="52304"/>
    <cellStyle name="Total 8" xfId="52305"/>
    <cellStyle name="Total 8 2" xfId="52306"/>
    <cellStyle name="Total 9" xfId="52307"/>
    <cellStyle name="Total 9 2" xfId="52308"/>
    <cellStyle name="Warning Text" xfId="20" builtinId="11" customBuiltin="1"/>
    <cellStyle name="Warning Text 10" xfId="52309"/>
    <cellStyle name="Warning Text 11" xfId="52310"/>
    <cellStyle name="Warning Text 12" xfId="52311"/>
    <cellStyle name="Warning Text 13" xfId="52312"/>
    <cellStyle name="Warning Text 14" xfId="52313"/>
    <cellStyle name="Warning Text 15" xfId="52314"/>
    <cellStyle name="Warning Text 16" xfId="52315"/>
    <cellStyle name="Warning Text 17" xfId="52638"/>
    <cellStyle name="Warning Text 2" xfId="52316"/>
    <cellStyle name="Warning Text 2 2" xfId="52317"/>
    <cellStyle name="Warning Text 2 2 2" xfId="52318"/>
    <cellStyle name="Warning Text 2 3" xfId="52319"/>
    <cellStyle name="Warning Text 3" xfId="52320"/>
    <cellStyle name="Warning Text 3 2" xfId="52321"/>
    <cellStyle name="Warning Text 4" xfId="52322"/>
    <cellStyle name="Warning Text 4 2" xfId="52323"/>
    <cellStyle name="Warning Text 5" xfId="52324"/>
    <cellStyle name="Warning Text 5 2" xfId="52325"/>
    <cellStyle name="Warning Text 6" xfId="52326"/>
    <cellStyle name="Warning Text 6 2" xfId="52327"/>
    <cellStyle name="Warning Text 7" xfId="52328"/>
    <cellStyle name="Warning Text 7 2" xfId="52329"/>
    <cellStyle name="Warning Text 8" xfId="52330"/>
    <cellStyle name="Warning Text 8 2" xfId="52331"/>
    <cellStyle name="Warning Text 9" xfId="52332"/>
    <cellStyle name="Warning Text 9 2" xfId="52333"/>
    <cellStyle name="アクセント 1" xfId="52481"/>
    <cellStyle name="アクセント 2" xfId="52482"/>
    <cellStyle name="アクセント 3" xfId="52483"/>
    <cellStyle name="アクセント 4" xfId="52484"/>
    <cellStyle name="アクセント 5" xfId="52485"/>
    <cellStyle name="アクセント 6" xfId="52486"/>
    <cellStyle name="タイトル" xfId="52487"/>
    <cellStyle name="チェック セル" xfId="52488"/>
    <cellStyle name="どちらでもない" xfId="52489"/>
    <cellStyle name="メモ" xfId="52490"/>
    <cellStyle name="リンク セル" xfId="52491"/>
    <cellStyle name="เครื่องหมายจุลภาค [0]_PERSONAL" xfId="52492"/>
    <cellStyle name="เครื่องหมายจุลภาค_PERSONAL" xfId="52493"/>
    <cellStyle name="เครื่องหมายสกุลเงิน [0]_PERSONAL" xfId="52494"/>
    <cellStyle name="เครื่องหมายสกุลเงิน_PERSONAL" xfId="52495"/>
    <cellStyle name="ปกติ_CF3 IMV I,II part list-031106" xfId="52496"/>
    <cellStyle name=" [0.00]_?" xfId="52497"/>
    <cellStyle name="_?" xfId="52498"/>
    <cellStyle name="?_?" xfId="52499"/>
    <cellStyle name="똿뗦먛귟 [0.00]_PRODUCT DETAIL Q1" xfId="52500"/>
    <cellStyle name="똿뗦먛귟_PRODUCT DETAIL Q1" xfId="52501"/>
    <cellStyle name="믅됞 [0.00]_PRODUCT DETAIL Q1" xfId="52502"/>
    <cellStyle name="믅됞_PRODUCT DETAIL Q1" xfId="52503"/>
    <cellStyle name="백분율_HOBONG" xfId="52504"/>
    <cellStyle name="뷭?_BOOKSHIP" xfId="52505"/>
    <cellStyle name="콤마 [0]_1202" xfId="52506"/>
    <cellStyle name="콤마_1202" xfId="52507"/>
    <cellStyle name="통화 [0]_1202" xfId="52508"/>
    <cellStyle name="통화_1202" xfId="52509"/>
    <cellStyle name="표준_(정보부문)월별인원계획" xfId="52510"/>
    <cellStyle name="一般_CHECK LIST" xfId="52511"/>
    <cellStyle name="入力" xfId="52512"/>
    <cellStyle name="出力" xfId="52513"/>
    <cellStyle name="常规_【AVGN】着荷检查" xfId="52514"/>
    <cellStyle name="悪い" xfId="52515"/>
    <cellStyle name="未定義" xfId="52516"/>
    <cellStyle name="桁区切り [0.00]_06 YOKO VV-IN   summary(ID-ABA)" xfId="52517"/>
    <cellStyle name="桁区切り ś0.00]_laroux" xfId="52518"/>
    <cellStyle name="桁区切り_BL" xfId="52519"/>
    <cellStyle name="標準_00Fjt_480N手順書" xfId="52520"/>
    <cellStyle name="良い" xfId="52521"/>
    <cellStyle name="見出し 1" xfId="52522"/>
    <cellStyle name="見出し 2" xfId="52523"/>
    <cellStyle name="見出し 3" xfId="52524"/>
    <cellStyle name="見出し 4" xfId="52525"/>
    <cellStyle name="計算" xfId="52526"/>
    <cellStyle name="説明文" xfId="52527"/>
    <cellStyle name="警告文" xfId="52528"/>
    <cellStyle name="貨幣[0]_Sheet1" xfId="52529"/>
    <cellStyle name="通貨 [0.00]_BL" xfId="52530"/>
    <cellStyle name="通貨 [0Į00]_FORō" xfId="52531"/>
    <cellStyle name="通貨_BL" xfId="52532"/>
    <cellStyle name="集計" xfId="52533"/>
  </cellStyles>
  <dxfs count="765">
    <dxf>
      <font>
        <condense val="0"/>
        <extend val="0"/>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99"/>
      <color rgb="FFCCFFCC"/>
      <color rgb="FF0000FF"/>
      <color rgb="FFFF99CC"/>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sgjhng\Desktop\JIEHUI\CTB%20FORECAST\PO-REQ%203011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t="str">
            <v/>
          </cell>
          <cell r="D43" t="str">
            <v/>
          </cell>
          <cell r="E43" t="str">
            <v/>
          </cell>
          <cell r="F43">
            <v>3500</v>
          </cell>
          <cell r="H43" t="str">
            <v>S</v>
          </cell>
        </row>
        <row r="44">
          <cell r="A44">
            <v>37135</v>
          </cell>
          <cell r="B44" t="str">
            <v/>
          </cell>
          <cell r="D44" t="str">
            <v/>
          </cell>
          <cell r="E44" t="str">
            <v/>
          </cell>
          <cell r="F44">
            <v>3500</v>
          </cell>
          <cell r="H44" t="str">
            <v>O</v>
          </cell>
        </row>
        <row r="45">
          <cell r="A45">
            <v>37165</v>
          </cell>
          <cell r="B45" t="str">
            <v/>
          </cell>
          <cell r="D45" t="str">
            <v/>
          </cell>
          <cell r="E45" t="str">
            <v/>
          </cell>
          <cell r="F45">
            <v>3500</v>
          </cell>
          <cell r="H45" t="str">
            <v>N</v>
          </cell>
        </row>
        <row r="46">
          <cell r="A46">
            <v>37196</v>
          </cell>
          <cell r="B46" t="str">
            <v/>
          </cell>
          <cell r="D46" t="str">
            <v/>
          </cell>
          <cell r="E46" t="str">
            <v/>
          </cell>
          <cell r="F46">
            <v>3500</v>
          </cell>
          <cell r="H46" t="str">
            <v>D</v>
          </cell>
        </row>
        <row r="47">
          <cell r="A47">
            <v>37226</v>
          </cell>
          <cell r="B47" t="str">
            <v/>
          </cell>
          <cell r="D47" t="str">
            <v/>
          </cell>
          <cell r="E47" t="str">
            <v/>
          </cell>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O-REQ 301118"/>
    </sheetNames>
    <sheetDataSet>
      <sheetData sheetId="0">
        <row r="3">
          <cell r="A3" t="str">
            <v>Sum of Qty Requested</v>
          </cell>
          <cell r="B3" t="str">
            <v>Column Labels</v>
          </cell>
        </row>
        <row r="4">
          <cell r="A4" t="str">
            <v>Row Labels</v>
          </cell>
          <cell r="B4">
            <v>43467</v>
          </cell>
          <cell r="C4">
            <v>43472</v>
          </cell>
          <cell r="D4">
            <v>43474</v>
          </cell>
          <cell r="E4">
            <v>43479</v>
          </cell>
          <cell r="F4">
            <v>43481</v>
          </cell>
          <cell r="G4">
            <v>43486</v>
          </cell>
          <cell r="H4">
            <v>43488</v>
          </cell>
          <cell r="I4">
            <v>43493</v>
          </cell>
          <cell r="J4">
            <v>43495</v>
          </cell>
          <cell r="K4">
            <v>43500</v>
          </cell>
          <cell r="L4">
            <v>43502</v>
          </cell>
          <cell r="M4">
            <v>43507</v>
          </cell>
          <cell r="N4">
            <v>43509</v>
          </cell>
          <cell r="O4">
            <v>43514</v>
          </cell>
        </row>
        <row r="5">
          <cell r="A5">
            <v>186001500</v>
          </cell>
          <cell r="B5">
            <v>5</v>
          </cell>
          <cell r="F5">
            <v>5</v>
          </cell>
          <cell r="L5">
            <v>5</v>
          </cell>
        </row>
        <row r="6">
          <cell r="A6">
            <v>186001515</v>
          </cell>
          <cell r="B6">
            <v>8</v>
          </cell>
          <cell r="H6">
            <v>8</v>
          </cell>
          <cell r="L6">
            <v>4</v>
          </cell>
        </row>
        <row r="7">
          <cell r="A7">
            <v>186001525</v>
          </cell>
          <cell r="D7">
            <v>6</v>
          </cell>
          <cell r="F7">
            <v>6</v>
          </cell>
          <cell r="H7">
            <v>6</v>
          </cell>
          <cell r="J7">
            <v>6</v>
          </cell>
          <cell r="L7">
            <v>6</v>
          </cell>
          <cell r="N7">
            <v>6</v>
          </cell>
        </row>
        <row r="8">
          <cell r="A8">
            <v>186001791</v>
          </cell>
          <cell r="D8">
            <v>5</v>
          </cell>
        </row>
        <row r="9">
          <cell r="A9">
            <v>186002441</v>
          </cell>
          <cell r="B9">
            <v>8</v>
          </cell>
          <cell r="D9">
            <v>8</v>
          </cell>
          <cell r="F9">
            <v>8</v>
          </cell>
          <cell r="H9">
            <v>8</v>
          </cell>
          <cell r="J9">
            <v>8</v>
          </cell>
          <cell r="L9">
            <v>8</v>
          </cell>
          <cell r="N9">
            <v>8</v>
          </cell>
        </row>
        <row r="10">
          <cell r="A10">
            <v>186002449</v>
          </cell>
          <cell r="B10">
            <v>4</v>
          </cell>
          <cell r="D10">
            <v>4</v>
          </cell>
          <cell r="F10">
            <v>4</v>
          </cell>
          <cell r="H10">
            <v>3</v>
          </cell>
        </row>
        <row r="11">
          <cell r="A11">
            <v>186002475</v>
          </cell>
          <cell r="B11">
            <v>6</v>
          </cell>
          <cell r="D11">
            <v>6</v>
          </cell>
          <cell r="L11">
            <v>6</v>
          </cell>
        </row>
        <row r="12">
          <cell r="A12">
            <v>186002487</v>
          </cell>
          <cell r="B12">
            <v>19</v>
          </cell>
          <cell r="F12">
            <v>12</v>
          </cell>
          <cell r="L12">
            <v>6</v>
          </cell>
          <cell r="N12">
            <v>18</v>
          </cell>
        </row>
        <row r="13">
          <cell r="A13">
            <v>186002998</v>
          </cell>
          <cell r="B13">
            <v>12</v>
          </cell>
          <cell r="H13">
            <v>12</v>
          </cell>
        </row>
        <row r="14">
          <cell r="A14">
            <v>186015000</v>
          </cell>
          <cell r="B14">
            <v>10</v>
          </cell>
        </row>
        <row r="15">
          <cell r="A15">
            <v>186015001</v>
          </cell>
          <cell r="B15">
            <v>15</v>
          </cell>
          <cell r="D15">
            <v>21</v>
          </cell>
          <cell r="F15">
            <v>12</v>
          </cell>
          <cell r="J15">
            <v>6</v>
          </cell>
        </row>
        <row r="16">
          <cell r="A16">
            <v>186015007</v>
          </cell>
          <cell r="D16">
            <v>6</v>
          </cell>
          <cell r="F16">
            <v>6</v>
          </cell>
          <cell r="H16">
            <v>6</v>
          </cell>
          <cell r="N16">
            <v>5</v>
          </cell>
        </row>
        <row r="17">
          <cell r="A17">
            <v>186015008</v>
          </cell>
          <cell r="B17">
            <v>4</v>
          </cell>
          <cell r="D17">
            <v>4</v>
          </cell>
          <cell r="N17">
            <v>2</v>
          </cell>
        </row>
        <row r="18">
          <cell r="A18">
            <v>186015009</v>
          </cell>
          <cell r="D18">
            <v>5</v>
          </cell>
        </row>
        <row r="19">
          <cell r="A19">
            <v>186015010</v>
          </cell>
          <cell r="D19">
            <v>6</v>
          </cell>
          <cell r="H19">
            <v>6</v>
          </cell>
        </row>
        <row r="20">
          <cell r="A20">
            <v>186015011</v>
          </cell>
          <cell r="B20">
            <v>14</v>
          </cell>
          <cell r="D20">
            <v>14</v>
          </cell>
          <cell r="F20">
            <v>12</v>
          </cell>
          <cell r="H20">
            <v>12</v>
          </cell>
          <cell r="J20">
            <v>12</v>
          </cell>
          <cell r="L20">
            <v>12</v>
          </cell>
          <cell r="N20">
            <v>12</v>
          </cell>
        </row>
        <row r="21">
          <cell r="A21">
            <v>186015014</v>
          </cell>
          <cell r="C21">
            <v>7</v>
          </cell>
          <cell r="E21">
            <v>10</v>
          </cell>
          <cell r="G21">
            <v>10</v>
          </cell>
          <cell r="I21">
            <v>10</v>
          </cell>
          <cell r="K21">
            <v>6</v>
          </cell>
          <cell r="M21">
            <v>6</v>
          </cell>
          <cell r="O21">
            <v>8</v>
          </cell>
        </row>
        <row r="22">
          <cell r="A22">
            <v>186015020</v>
          </cell>
          <cell r="C22">
            <v>3</v>
          </cell>
          <cell r="M22">
            <v>4</v>
          </cell>
          <cell r="O22">
            <v>2</v>
          </cell>
        </row>
        <row r="23">
          <cell r="A23">
            <v>186015029</v>
          </cell>
          <cell r="D23">
            <v>12</v>
          </cell>
          <cell r="F23">
            <v>12</v>
          </cell>
          <cell r="H23">
            <v>12</v>
          </cell>
          <cell r="J23">
            <v>24</v>
          </cell>
          <cell r="L23">
            <v>6</v>
          </cell>
        </row>
        <row r="24">
          <cell r="A24">
            <v>186015031</v>
          </cell>
          <cell r="D24">
            <v>48</v>
          </cell>
          <cell r="H24">
            <v>48</v>
          </cell>
          <cell r="J24">
            <v>48</v>
          </cell>
        </row>
        <row r="25">
          <cell r="A25">
            <v>186015032</v>
          </cell>
          <cell r="B25">
            <v>24</v>
          </cell>
          <cell r="D25">
            <v>44</v>
          </cell>
          <cell r="F25">
            <v>28</v>
          </cell>
          <cell r="J25">
            <v>64</v>
          </cell>
          <cell r="L25">
            <v>24</v>
          </cell>
        </row>
        <row r="26">
          <cell r="A26">
            <v>186015033</v>
          </cell>
          <cell r="B26">
            <v>12</v>
          </cell>
          <cell r="F26">
            <v>36</v>
          </cell>
          <cell r="J26">
            <v>24</v>
          </cell>
          <cell r="L26">
            <v>12</v>
          </cell>
          <cell r="N26">
            <v>36</v>
          </cell>
        </row>
        <row r="27">
          <cell r="A27">
            <v>186015034</v>
          </cell>
          <cell r="D27">
            <v>8</v>
          </cell>
          <cell r="F27">
            <v>8</v>
          </cell>
          <cell r="N27">
            <v>4</v>
          </cell>
        </row>
        <row r="28">
          <cell r="A28">
            <v>186015038</v>
          </cell>
          <cell r="B28">
            <v>4</v>
          </cell>
          <cell r="F28">
            <v>6</v>
          </cell>
        </row>
        <row r="29">
          <cell r="A29">
            <v>186015039</v>
          </cell>
          <cell r="N29">
            <v>5</v>
          </cell>
        </row>
        <row r="30">
          <cell r="A30">
            <v>186015042</v>
          </cell>
          <cell r="B30">
            <v>42</v>
          </cell>
          <cell r="D30">
            <v>42</v>
          </cell>
          <cell r="F30">
            <v>42</v>
          </cell>
          <cell r="H30">
            <v>42</v>
          </cell>
          <cell r="J30">
            <v>42</v>
          </cell>
          <cell r="L30">
            <v>42</v>
          </cell>
          <cell r="N30">
            <v>63</v>
          </cell>
        </row>
        <row r="31">
          <cell r="A31">
            <v>186015043</v>
          </cell>
          <cell r="B31">
            <v>32</v>
          </cell>
          <cell r="D31">
            <v>24</v>
          </cell>
          <cell r="F31">
            <v>32</v>
          </cell>
          <cell r="H31">
            <v>40</v>
          </cell>
          <cell r="J31">
            <v>32</v>
          </cell>
          <cell r="L31">
            <v>32</v>
          </cell>
          <cell r="N31">
            <v>24</v>
          </cell>
        </row>
        <row r="32">
          <cell r="A32">
            <v>186015045</v>
          </cell>
          <cell r="B32">
            <v>8</v>
          </cell>
          <cell r="D32">
            <v>12</v>
          </cell>
          <cell r="F32">
            <v>16</v>
          </cell>
          <cell r="H32">
            <v>12</v>
          </cell>
          <cell r="J32">
            <v>16</v>
          </cell>
        </row>
        <row r="33">
          <cell r="A33">
            <v>186015049</v>
          </cell>
          <cell r="B33">
            <v>8</v>
          </cell>
          <cell r="D33">
            <v>8</v>
          </cell>
          <cell r="F33">
            <v>6</v>
          </cell>
          <cell r="H33">
            <v>8</v>
          </cell>
          <cell r="J33">
            <v>24</v>
          </cell>
          <cell r="L33">
            <v>5</v>
          </cell>
        </row>
        <row r="34">
          <cell r="A34">
            <v>186015053</v>
          </cell>
          <cell r="H34">
            <v>4</v>
          </cell>
        </row>
        <row r="35">
          <cell r="A35">
            <v>186015080</v>
          </cell>
          <cell r="B35">
            <v>32</v>
          </cell>
          <cell r="D35">
            <v>32</v>
          </cell>
          <cell r="F35">
            <v>42</v>
          </cell>
          <cell r="H35">
            <v>56</v>
          </cell>
          <cell r="J35">
            <v>56</v>
          </cell>
          <cell r="L35">
            <v>40</v>
          </cell>
          <cell r="N35">
            <v>40</v>
          </cell>
        </row>
        <row r="36">
          <cell r="A36">
            <v>186015082</v>
          </cell>
          <cell r="B36">
            <v>9</v>
          </cell>
          <cell r="D36">
            <v>22</v>
          </cell>
          <cell r="F36">
            <v>24</v>
          </cell>
          <cell r="H36">
            <v>22</v>
          </cell>
          <cell r="J36">
            <v>20</v>
          </cell>
          <cell r="L36">
            <v>18</v>
          </cell>
          <cell r="N36">
            <v>12</v>
          </cell>
        </row>
        <row r="37">
          <cell r="A37">
            <v>186015085</v>
          </cell>
          <cell r="B37">
            <v>36</v>
          </cell>
          <cell r="D37">
            <v>20</v>
          </cell>
          <cell r="F37">
            <v>16</v>
          </cell>
          <cell r="H37">
            <v>64</v>
          </cell>
          <cell r="J37">
            <v>64</v>
          </cell>
          <cell r="L37">
            <v>24</v>
          </cell>
          <cell r="N37">
            <v>60</v>
          </cell>
        </row>
        <row r="38">
          <cell r="A38">
            <v>186015088</v>
          </cell>
          <cell r="B38">
            <v>20</v>
          </cell>
          <cell r="D38">
            <v>48</v>
          </cell>
          <cell r="F38">
            <v>48</v>
          </cell>
          <cell r="L38">
            <v>20</v>
          </cell>
        </row>
        <row r="39">
          <cell r="A39">
            <v>186017000</v>
          </cell>
          <cell r="B39">
            <v>30</v>
          </cell>
          <cell r="D39">
            <v>26</v>
          </cell>
          <cell r="F39">
            <v>24</v>
          </cell>
          <cell r="H39">
            <v>26</v>
          </cell>
          <cell r="J39">
            <v>28</v>
          </cell>
          <cell r="L39">
            <v>20</v>
          </cell>
          <cell r="N39">
            <v>36</v>
          </cell>
        </row>
        <row r="40">
          <cell r="A40">
            <v>186017002</v>
          </cell>
          <cell r="B40">
            <v>20</v>
          </cell>
          <cell r="F40">
            <v>20</v>
          </cell>
          <cell r="N40">
            <v>24</v>
          </cell>
        </row>
        <row r="41">
          <cell r="A41">
            <v>186017003</v>
          </cell>
          <cell r="F41">
            <v>24</v>
          </cell>
          <cell r="H41">
            <v>24</v>
          </cell>
          <cell r="J41">
            <v>16</v>
          </cell>
          <cell r="N41">
            <v>16</v>
          </cell>
        </row>
        <row r="42">
          <cell r="A42">
            <v>186017006</v>
          </cell>
          <cell r="D42">
            <v>6</v>
          </cell>
          <cell r="J42">
            <v>6</v>
          </cell>
          <cell r="N42">
            <v>6</v>
          </cell>
        </row>
        <row r="43">
          <cell r="A43">
            <v>186017008</v>
          </cell>
          <cell r="B43">
            <v>8</v>
          </cell>
          <cell r="D43">
            <v>8</v>
          </cell>
          <cell r="F43">
            <v>8</v>
          </cell>
          <cell r="H43">
            <v>8</v>
          </cell>
          <cell r="J43">
            <v>8</v>
          </cell>
          <cell r="L43">
            <v>8</v>
          </cell>
          <cell r="N43">
            <v>8</v>
          </cell>
        </row>
        <row r="44">
          <cell r="A44">
            <v>186017009</v>
          </cell>
          <cell r="B44">
            <v>12</v>
          </cell>
          <cell r="D44">
            <v>12</v>
          </cell>
          <cell r="F44">
            <v>12</v>
          </cell>
          <cell r="H44">
            <v>12</v>
          </cell>
          <cell r="J44">
            <v>12</v>
          </cell>
          <cell r="L44">
            <v>12</v>
          </cell>
          <cell r="N44">
            <v>12</v>
          </cell>
        </row>
        <row r="45">
          <cell r="A45">
            <v>186017012</v>
          </cell>
          <cell r="B45">
            <v>6</v>
          </cell>
          <cell r="F45">
            <v>3</v>
          </cell>
        </row>
        <row r="46">
          <cell r="A46">
            <v>186017013</v>
          </cell>
          <cell r="B46">
            <v>5</v>
          </cell>
          <cell r="F46">
            <v>4</v>
          </cell>
          <cell r="N46">
            <v>6</v>
          </cell>
        </row>
        <row r="47">
          <cell r="A47">
            <v>186017014</v>
          </cell>
          <cell r="D47">
            <v>4</v>
          </cell>
          <cell r="N47">
            <v>4</v>
          </cell>
        </row>
        <row r="48">
          <cell r="A48">
            <v>186017015</v>
          </cell>
          <cell r="B48">
            <v>5</v>
          </cell>
          <cell r="D48">
            <v>5</v>
          </cell>
          <cell r="F48">
            <v>5</v>
          </cell>
          <cell r="H48">
            <v>5</v>
          </cell>
          <cell r="J48">
            <v>5</v>
          </cell>
          <cell r="L48">
            <v>5</v>
          </cell>
          <cell r="N48">
            <v>5</v>
          </cell>
        </row>
        <row r="49">
          <cell r="A49">
            <v>186179100</v>
          </cell>
          <cell r="B49">
            <v>64</v>
          </cell>
          <cell r="D49">
            <v>74</v>
          </cell>
          <cell r="F49">
            <v>72</v>
          </cell>
          <cell r="H49">
            <v>76</v>
          </cell>
          <cell r="J49">
            <v>68</v>
          </cell>
          <cell r="L49">
            <v>24</v>
          </cell>
          <cell r="N49">
            <v>76</v>
          </cell>
        </row>
        <row r="50">
          <cell r="A50">
            <v>186186301</v>
          </cell>
          <cell r="B50">
            <v>40</v>
          </cell>
          <cell r="D50">
            <v>52</v>
          </cell>
          <cell r="F50">
            <v>60</v>
          </cell>
          <cell r="H50">
            <v>60</v>
          </cell>
          <cell r="J50">
            <v>68</v>
          </cell>
          <cell r="L50">
            <v>60</v>
          </cell>
          <cell r="N50">
            <v>44</v>
          </cell>
        </row>
        <row r="51">
          <cell r="A51">
            <v>186247500</v>
          </cell>
          <cell r="B51">
            <v>18</v>
          </cell>
          <cell r="D51">
            <v>6</v>
          </cell>
          <cell r="F51">
            <v>18</v>
          </cell>
          <cell r="H51">
            <v>18</v>
          </cell>
          <cell r="L51">
            <v>12</v>
          </cell>
          <cell r="N51">
            <v>24</v>
          </cell>
        </row>
        <row r="52">
          <cell r="A52">
            <v>186248900</v>
          </cell>
          <cell r="B52">
            <v>64</v>
          </cell>
          <cell r="D52">
            <v>84</v>
          </cell>
          <cell r="F52">
            <v>96</v>
          </cell>
          <cell r="H52">
            <v>80</v>
          </cell>
          <cell r="J52">
            <v>80</v>
          </cell>
          <cell r="L52">
            <v>72</v>
          </cell>
          <cell r="N52">
            <v>84</v>
          </cell>
        </row>
        <row r="53">
          <cell r="A53">
            <v>186269505</v>
          </cell>
          <cell r="B53">
            <v>20</v>
          </cell>
          <cell r="F53">
            <v>40</v>
          </cell>
          <cell r="J53">
            <v>20</v>
          </cell>
          <cell r="N53">
            <v>30</v>
          </cell>
        </row>
        <row r="54">
          <cell r="A54">
            <v>186269506</v>
          </cell>
          <cell r="B54">
            <v>100</v>
          </cell>
          <cell r="D54">
            <v>120</v>
          </cell>
          <cell r="F54">
            <v>80</v>
          </cell>
          <cell r="H54">
            <v>120</v>
          </cell>
          <cell r="J54">
            <v>100</v>
          </cell>
          <cell r="L54">
            <v>100</v>
          </cell>
          <cell r="N54">
            <v>90</v>
          </cell>
        </row>
        <row r="55">
          <cell r="A55">
            <v>186299800</v>
          </cell>
          <cell r="B55">
            <v>40</v>
          </cell>
          <cell r="D55">
            <v>64</v>
          </cell>
          <cell r="F55">
            <v>16</v>
          </cell>
          <cell r="H55">
            <v>72</v>
          </cell>
          <cell r="J55">
            <v>8</v>
          </cell>
          <cell r="L55">
            <v>32</v>
          </cell>
          <cell r="N55">
            <v>44</v>
          </cell>
        </row>
        <row r="56">
          <cell r="A56">
            <v>205001247</v>
          </cell>
          <cell r="B56">
            <v>55</v>
          </cell>
          <cell r="D56">
            <v>77</v>
          </cell>
          <cell r="F56">
            <v>77</v>
          </cell>
          <cell r="H56">
            <v>77</v>
          </cell>
          <cell r="J56">
            <v>77</v>
          </cell>
          <cell r="L56">
            <v>66</v>
          </cell>
          <cell r="N56">
            <v>88</v>
          </cell>
        </row>
        <row r="57">
          <cell r="A57" t="str">
            <v>WAT207000</v>
          </cell>
          <cell r="B57">
            <v>6</v>
          </cell>
          <cell r="D57">
            <v>12</v>
          </cell>
          <cell r="F57">
            <v>12</v>
          </cell>
          <cell r="J57">
            <v>12</v>
          </cell>
          <cell r="N57">
            <v>12</v>
          </cell>
        </row>
        <row r="58">
          <cell r="A58" t="str">
            <v>WAT270802</v>
          </cell>
          <cell r="H58">
            <v>10</v>
          </cell>
        </row>
        <row r="59">
          <cell r="A59" t="str">
            <v>WAT270804</v>
          </cell>
          <cell r="D59">
            <v>10</v>
          </cell>
          <cell r="F59">
            <v>10</v>
          </cell>
          <cell r="H59">
            <v>10</v>
          </cell>
          <cell r="J59">
            <v>20</v>
          </cell>
          <cell r="N59">
            <v>20</v>
          </cell>
        </row>
        <row r="60">
          <cell r="A60" t="str">
            <v>Grand Total</v>
          </cell>
          <cell r="B60">
            <v>825</v>
          </cell>
          <cell r="C60">
            <v>10</v>
          </cell>
          <cell r="D60">
            <v>965</v>
          </cell>
          <cell r="E60">
            <v>10</v>
          </cell>
          <cell r="F60">
            <v>962</v>
          </cell>
          <cell r="G60">
            <v>10</v>
          </cell>
          <cell r="H60">
            <v>967</v>
          </cell>
          <cell r="I60">
            <v>10</v>
          </cell>
          <cell r="J60">
            <v>974</v>
          </cell>
          <cell r="K60">
            <v>6</v>
          </cell>
          <cell r="L60">
            <v>681</v>
          </cell>
          <cell r="M60">
            <v>10</v>
          </cell>
          <cell r="N60">
            <v>924</v>
          </cell>
          <cell r="O60">
            <v>10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5"/>
  <sheetViews>
    <sheetView showGridLines="0" zoomScaleNormal="100" workbookViewId="0">
      <pane xSplit="3" ySplit="6" topLeftCell="D22" activePane="bottomRight" state="frozen"/>
      <selection activeCell="AC20" sqref="AC20:AE20"/>
      <selection pane="topRight" activeCell="AC20" sqref="AC20:AE20"/>
      <selection pane="bottomLeft" activeCell="AC20" sqref="AC20:AE20"/>
      <selection pane="bottomRight" activeCell="K58" sqref="K58:P58"/>
    </sheetView>
  </sheetViews>
  <sheetFormatPr defaultColWidth="9.140625" defaultRowHeight="11.25"/>
  <cols>
    <col min="1" max="1" width="1.7109375" style="33" customWidth="1"/>
    <col min="2" max="2" width="11.42578125" style="2" customWidth="1"/>
    <col min="3" max="3" width="26.28515625" style="2" bestFit="1" customWidth="1"/>
    <col min="4" max="5" width="10.140625" style="2" customWidth="1"/>
    <col min="6" max="6" width="11.85546875" style="2" customWidth="1"/>
    <col min="7" max="7" width="11.42578125" style="2" customWidth="1"/>
    <col min="8"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9.7109375" style="243" customWidth="1"/>
    <col min="20" max="20" width="11.7109375" style="9" bestFit="1" customWidth="1"/>
    <col min="21" max="21" width="6" style="9" bestFit="1" customWidth="1"/>
    <col min="22" max="16384" width="9.140625" style="1"/>
  </cols>
  <sheetData>
    <row r="1" spans="1:21">
      <c r="B1" s="263"/>
      <c r="C1" s="17"/>
    </row>
    <row r="2" spans="1:21">
      <c r="B2" s="72"/>
      <c r="C2" s="17"/>
      <c r="D2" s="135"/>
      <c r="F2" s="8"/>
      <c r="G2" s="4" t="s">
        <v>13</v>
      </c>
      <c r="H2" s="5"/>
      <c r="I2" s="3" t="s">
        <v>1</v>
      </c>
      <c r="J2" s="6"/>
      <c r="K2" s="3" t="s">
        <v>29</v>
      </c>
      <c r="M2" s="1"/>
      <c r="N2" s="7"/>
      <c r="O2" s="3" t="s">
        <v>30</v>
      </c>
      <c r="P2" s="1"/>
      <c r="Q2" s="1"/>
    </row>
    <row r="3" spans="1:21">
      <c r="B3" s="72"/>
      <c r="C3" s="17"/>
      <c r="G3" s="17"/>
      <c r="H3" s="17"/>
      <c r="K3" s="17"/>
      <c r="P3" s="17"/>
    </row>
    <row r="4" spans="1:21">
      <c r="B4" s="13" t="s">
        <v>10</v>
      </c>
      <c r="C4" s="20">
        <f ca="1">NOW()</f>
        <v>43469.727162962961</v>
      </c>
      <c r="E4" s="12"/>
      <c r="F4" s="623">
        <v>43466</v>
      </c>
      <c r="G4" s="624"/>
      <c r="H4" s="624"/>
      <c r="I4" s="625"/>
      <c r="J4" s="619">
        <v>43497</v>
      </c>
      <c r="K4" s="620"/>
      <c r="L4" s="620"/>
      <c r="M4" s="621"/>
      <c r="N4" s="622" t="s">
        <v>532</v>
      </c>
      <c r="O4" s="622"/>
      <c r="P4" s="622"/>
      <c r="Q4" s="622"/>
      <c r="R4" s="622"/>
      <c r="S4" s="244"/>
      <c r="T4" s="615" t="s">
        <v>17</v>
      </c>
      <c r="U4" s="615"/>
    </row>
    <row r="5" spans="1:21">
      <c r="B5" s="616" t="s">
        <v>19</v>
      </c>
      <c r="C5" s="616"/>
      <c r="D5" s="617" t="s">
        <v>358</v>
      </c>
      <c r="E5" s="618"/>
      <c r="F5" s="151" t="s">
        <v>395</v>
      </c>
      <c r="G5" s="151" t="s">
        <v>396</v>
      </c>
      <c r="H5" s="151" t="s">
        <v>397</v>
      </c>
      <c r="I5" s="151" t="s">
        <v>398</v>
      </c>
      <c r="J5" s="151" t="s">
        <v>423</v>
      </c>
      <c r="K5" s="151" t="s">
        <v>424</v>
      </c>
      <c r="L5" s="151" t="s">
        <v>425</v>
      </c>
      <c r="M5" s="151" t="s">
        <v>426</v>
      </c>
      <c r="N5" s="151" t="s">
        <v>527</v>
      </c>
      <c r="O5" s="151" t="s">
        <v>528</v>
      </c>
      <c r="P5" s="151" t="s">
        <v>529</v>
      </c>
      <c r="Q5" s="151" t="s">
        <v>530</v>
      </c>
      <c r="R5" s="151" t="s">
        <v>531</v>
      </c>
      <c r="S5" s="245"/>
      <c r="T5" s="251"/>
      <c r="U5" s="251"/>
    </row>
    <row r="6" spans="1:21" s="4" customFormat="1" ht="11.25" customHeight="1">
      <c r="A6" s="3"/>
      <c r="B6" s="97" t="s">
        <v>2</v>
      </c>
      <c r="C6" s="98" t="s">
        <v>22</v>
      </c>
      <c r="D6" s="100" t="s">
        <v>46</v>
      </c>
      <c r="E6" s="128" t="s">
        <v>48</v>
      </c>
      <c r="F6" s="99">
        <v>43465</v>
      </c>
      <c r="G6" s="99">
        <v>43472</v>
      </c>
      <c r="H6" s="99">
        <v>43479</v>
      </c>
      <c r="I6" s="99">
        <v>43486</v>
      </c>
      <c r="J6" s="99">
        <v>43493</v>
      </c>
      <c r="K6" s="99">
        <v>43500</v>
      </c>
      <c r="L6" s="99">
        <v>43507</v>
      </c>
      <c r="M6" s="99">
        <v>43514</v>
      </c>
      <c r="N6" s="99">
        <v>43521</v>
      </c>
      <c r="O6" s="99">
        <v>43528</v>
      </c>
      <c r="P6" s="99">
        <v>43535</v>
      </c>
      <c r="Q6" s="99">
        <v>43542</v>
      </c>
      <c r="R6" s="99">
        <v>43549</v>
      </c>
      <c r="S6" s="241"/>
      <c r="T6" s="250" t="s">
        <v>7</v>
      </c>
      <c r="U6" s="250" t="s">
        <v>9</v>
      </c>
    </row>
    <row r="7" spans="1:21" s="47" customFormat="1">
      <c r="A7" s="46"/>
      <c r="B7" s="56">
        <v>186269505</v>
      </c>
      <c r="C7" s="137" t="s">
        <v>49</v>
      </c>
      <c r="D7" s="164">
        <v>350</v>
      </c>
      <c r="E7" s="94"/>
      <c r="F7" s="269">
        <v>20</v>
      </c>
      <c r="G7" s="271">
        <v>0</v>
      </c>
      <c r="H7" s="285">
        <v>40</v>
      </c>
      <c r="I7" s="272">
        <v>0</v>
      </c>
      <c r="J7" s="58">
        <v>20</v>
      </c>
      <c r="K7" s="271">
        <v>0</v>
      </c>
      <c r="L7" s="269">
        <v>30</v>
      </c>
      <c r="M7" s="294">
        <v>0</v>
      </c>
      <c r="N7" s="269">
        <v>40</v>
      </c>
      <c r="O7" s="269">
        <v>40</v>
      </c>
      <c r="P7" s="269">
        <v>50</v>
      </c>
      <c r="Q7" s="269">
        <v>50</v>
      </c>
      <c r="R7" s="270">
        <v>60</v>
      </c>
      <c r="S7" s="246"/>
      <c r="T7" s="48" t="s">
        <v>15</v>
      </c>
      <c r="U7" s="84" t="s">
        <v>14</v>
      </c>
    </row>
    <row r="8" spans="1:21" s="47" customFormat="1">
      <c r="A8" s="46"/>
      <c r="B8" s="50">
        <v>186269506</v>
      </c>
      <c r="C8" s="139" t="s">
        <v>49</v>
      </c>
      <c r="D8" s="164">
        <v>1150</v>
      </c>
      <c r="E8" s="52"/>
      <c r="F8" s="269">
        <v>100</v>
      </c>
      <c r="G8" s="285">
        <v>120</v>
      </c>
      <c r="H8" s="285">
        <v>80</v>
      </c>
      <c r="I8" s="270">
        <v>120</v>
      </c>
      <c r="J8" s="58">
        <v>100</v>
      </c>
      <c r="K8" s="269">
        <v>100</v>
      </c>
      <c r="L8" s="269">
        <v>90</v>
      </c>
      <c r="M8" s="270">
        <v>120</v>
      </c>
      <c r="N8" s="269">
        <v>80</v>
      </c>
      <c r="O8" s="269">
        <v>80</v>
      </c>
      <c r="P8" s="269">
        <v>70</v>
      </c>
      <c r="Q8" s="269">
        <v>70</v>
      </c>
      <c r="R8" s="270">
        <v>20</v>
      </c>
      <c r="S8" s="246"/>
      <c r="T8" s="174" t="s">
        <v>18</v>
      </c>
      <c r="U8" s="174" t="s">
        <v>16</v>
      </c>
    </row>
    <row r="9" spans="1:21" s="47" customFormat="1">
      <c r="A9" s="46"/>
      <c r="B9" s="50">
        <v>186001515</v>
      </c>
      <c r="C9" s="140" t="s">
        <v>23</v>
      </c>
      <c r="D9" s="164">
        <v>30</v>
      </c>
      <c r="E9" s="52">
        <v>8</v>
      </c>
      <c r="F9" s="271">
        <v>8</v>
      </c>
      <c r="G9" s="271">
        <v>0</v>
      </c>
      <c r="H9" s="271">
        <v>0</v>
      </c>
      <c r="I9" s="705">
        <v>8</v>
      </c>
      <c r="J9" s="293">
        <v>0</v>
      </c>
      <c r="K9" s="269">
        <v>4</v>
      </c>
      <c r="L9" s="271">
        <v>0</v>
      </c>
      <c r="M9" s="270">
        <v>6</v>
      </c>
      <c r="N9" s="269">
        <v>4</v>
      </c>
      <c r="O9" s="271">
        <v>0</v>
      </c>
      <c r="P9" s="271">
        <v>0</v>
      </c>
      <c r="Q9" s="271">
        <v>0</v>
      </c>
      <c r="R9" s="272">
        <v>0</v>
      </c>
      <c r="S9" s="246"/>
      <c r="T9" s="174" t="s">
        <v>71</v>
      </c>
      <c r="U9" s="49"/>
    </row>
    <row r="10" spans="1:21" s="47" customFormat="1">
      <c r="A10" s="46"/>
      <c r="B10" s="50">
        <v>186001525</v>
      </c>
      <c r="C10" s="139" t="s">
        <v>23</v>
      </c>
      <c r="D10" s="164">
        <v>50</v>
      </c>
      <c r="E10" s="52">
        <v>0</v>
      </c>
      <c r="F10" s="271">
        <v>0</v>
      </c>
      <c r="G10" s="269">
        <v>6</v>
      </c>
      <c r="H10" s="269">
        <v>6</v>
      </c>
      <c r="I10" s="705">
        <v>6</v>
      </c>
      <c r="J10" s="58">
        <v>6</v>
      </c>
      <c r="K10" s="271">
        <v>6</v>
      </c>
      <c r="L10" s="271">
        <v>6</v>
      </c>
      <c r="M10" s="270">
        <v>6</v>
      </c>
      <c r="N10" s="298">
        <v>0</v>
      </c>
      <c r="O10" s="269">
        <v>8</v>
      </c>
      <c r="P10" s="271">
        <v>0</v>
      </c>
      <c r="Q10" s="271">
        <v>0</v>
      </c>
      <c r="R10" s="272">
        <v>0</v>
      </c>
      <c r="S10" s="246"/>
      <c r="T10" s="174" t="s">
        <v>153</v>
      </c>
      <c r="U10" s="49"/>
    </row>
    <row r="11" spans="1:21" s="47" customFormat="1">
      <c r="A11" s="46"/>
      <c r="B11" s="83">
        <v>186001825</v>
      </c>
      <c r="C11" s="142" t="s">
        <v>23</v>
      </c>
      <c r="D11" s="129">
        <v>0</v>
      </c>
      <c r="E11" s="130">
        <v>0</v>
      </c>
      <c r="F11" s="271">
        <v>0</v>
      </c>
      <c r="G11" s="271">
        <v>0</v>
      </c>
      <c r="H11" s="271">
        <v>0</v>
      </c>
      <c r="I11" s="272">
        <v>0</v>
      </c>
      <c r="J11" s="293">
        <v>0</v>
      </c>
      <c r="K11" s="271">
        <v>0</v>
      </c>
      <c r="L11" s="271">
        <v>0</v>
      </c>
      <c r="M11" s="294">
        <v>0</v>
      </c>
      <c r="N11" s="298">
        <v>0</v>
      </c>
      <c r="O11" s="271">
        <v>0</v>
      </c>
      <c r="P11" s="271">
        <v>0</v>
      </c>
      <c r="Q11" s="271">
        <v>0</v>
      </c>
      <c r="R11" s="272">
        <v>0</v>
      </c>
      <c r="S11" s="247"/>
      <c r="T11" s="174" t="s">
        <v>195</v>
      </c>
      <c r="U11" s="49"/>
    </row>
    <row r="12" spans="1:21" s="47" customFormat="1">
      <c r="A12" s="46"/>
      <c r="B12" s="159" t="s">
        <v>0</v>
      </c>
      <c r="C12" s="139" t="s">
        <v>56</v>
      </c>
      <c r="D12" s="164">
        <v>70</v>
      </c>
      <c r="E12" s="52">
        <v>6</v>
      </c>
      <c r="F12" s="271">
        <v>6</v>
      </c>
      <c r="G12" s="269">
        <v>12</v>
      </c>
      <c r="H12" s="269">
        <v>12</v>
      </c>
      <c r="I12" s="272">
        <v>0</v>
      </c>
      <c r="J12" s="58">
        <v>12</v>
      </c>
      <c r="K12" s="271">
        <v>0</v>
      </c>
      <c r="L12" s="269">
        <v>12</v>
      </c>
      <c r="M12" s="294">
        <v>0</v>
      </c>
      <c r="N12" s="269">
        <v>16</v>
      </c>
      <c r="O12" s="271">
        <v>0</v>
      </c>
      <c r="P12" s="271">
        <v>0</v>
      </c>
      <c r="Q12" s="271">
        <v>0</v>
      </c>
      <c r="R12" s="272">
        <v>0</v>
      </c>
      <c r="S12" s="246"/>
      <c r="T12" s="49"/>
      <c r="U12" s="49"/>
    </row>
    <row r="13" spans="1:21" s="47" customFormat="1">
      <c r="A13" s="46"/>
      <c r="B13" s="50">
        <v>186015001</v>
      </c>
      <c r="C13" s="139" t="s">
        <v>24</v>
      </c>
      <c r="D13" s="164">
        <v>65</v>
      </c>
      <c r="E13" s="52">
        <v>15</v>
      </c>
      <c r="F13" s="271">
        <v>15</v>
      </c>
      <c r="G13" s="269">
        <v>21</v>
      </c>
      <c r="H13" s="269">
        <v>12</v>
      </c>
      <c r="I13" s="272">
        <v>0</v>
      </c>
      <c r="J13" s="58">
        <v>6</v>
      </c>
      <c r="K13" s="271">
        <v>0</v>
      </c>
      <c r="L13" s="271">
        <v>0</v>
      </c>
      <c r="M13" s="270">
        <v>11</v>
      </c>
      <c r="N13" s="298">
        <v>0</v>
      </c>
      <c r="O13" s="271">
        <v>0</v>
      </c>
      <c r="P13" s="271">
        <v>0</v>
      </c>
      <c r="Q13" s="271">
        <v>0</v>
      </c>
      <c r="R13" s="272">
        <v>0</v>
      </c>
      <c r="S13" s="246"/>
      <c r="T13" s="49"/>
      <c r="U13" s="49"/>
    </row>
    <row r="14" spans="1:21" s="47" customFormat="1">
      <c r="A14" s="46"/>
      <c r="B14" s="50">
        <v>186015018</v>
      </c>
      <c r="C14" s="139" t="s">
        <v>25</v>
      </c>
      <c r="D14" s="164">
        <v>0</v>
      </c>
      <c r="E14" s="52">
        <v>0</v>
      </c>
      <c r="F14" s="271">
        <v>0</v>
      </c>
      <c r="G14" s="271">
        <v>0</v>
      </c>
      <c r="H14" s="271">
        <v>0</v>
      </c>
      <c r="I14" s="272">
        <v>0</v>
      </c>
      <c r="J14" s="293">
        <v>0</v>
      </c>
      <c r="K14" s="271">
        <v>0</v>
      </c>
      <c r="L14" s="271">
        <v>0</v>
      </c>
      <c r="M14" s="294">
        <v>0</v>
      </c>
      <c r="N14" s="298">
        <v>0</v>
      </c>
      <c r="O14" s="271">
        <v>0</v>
      </c>
      <c r="P14" s="271">
        <v>0</v>
      </c>
      <c r="Q14" s="271">
        <v>0</v>
      </c>
      <c r="R14" s="272">
        <v>0</v>
      </c>
      <c r="S14" s="246"/>
      <c r="T14" s="49"/>
      <c r="U14" s="49"/>
    </row>
    <row r="15" spans="1:21" s="47" customFormat="1">
      <c r="A15" s="46"/>
      <c r="B15" s="50">
        <v>186015080</v>
      </c>
      <c r="C15" s="161" t="s">
        <v>262</v>
      </c>
      <c r="D15" s="164">
        <v>410</v>
      </c>
      <c r="E15" s="52">
        <v>32</v>
      </c>
      <c r="F15" s="271">
        <v>32</v>
      </c>
      <c r="G15" s="269">
        <v>32</v>
      </c>
      <c r="H15" s="269">
        <v>42</v>
      </c>
      <c r="I15" s="705">
        <v>56</v>
      </c>
      <c r="J15" s="58">
        <v>56</v>
      </c>
      <c r="K15" s="269">
        <v>40</v>
      </c>
      <c r="L15" s="269">
        <v>40</v>
      </c>
      <c r="M15" s="270">
        <v>28</v>
      </c>
      <c r="N15" s="269">
        <v>44</v>
      </c>
      <c r="O15" s="269">
        <v>40</v>
      </c>
      <c r="P15" s="271">
        <v>0</v>
      </c>
      <c r="Q15" s="271">
        <v>0</v>
      </c>
      <c r="R15" s="272">
        <v>0</v>
      </c>
      <c r="S15" s="246"/>
      <c r="T15" s="49"/>
      <c r="U15" s="49"/>
    </row>
    <row r="16" spans="1:21" s="47" customFormat="1">
      <c r="A16" s="46"/>
      <c r="B16" s="50">
        <v>186002487</v>
      </c>
      <c r="C16" s="139" t="s">
        <v>20</v>
      </c>
      <c r="D16" s="164">
        <v>211</v>
      </c>
      <c r="E16" s="52">
        <v>22</v>
      </c>
      <c r="F16" s="271">
        <v>22</v>
      </c>
      <c r="G16" s="271">
        <v>0</v>
      </c>
      <c r="H16" s="271">
        <v>0</v>
      </c>
      <c r="I16" s="272">
        <v>0</v>
      </c>
      <c r="J16" s="58">
        <v>12</v>
      </c>
      <c r="K16" s="269">
        <v>6</v>
      </c>
      <c r="L16" s="269">
        <v>26</v>
      </c>
      <c r="M16" s="270">
        <v>23</v>
      </c>
      <c r="N16" s="269">
        <v>24</v>
      </c>
      <c r="O16" s="269">
        <v>44</v>
      </c>
      <c r="P16" s="269">
        <v>20</v>
      </c>
      <c r="Q16" s="269">
        <v>20</v>
      </c>
      <c r="R16" s="270">
        <v>14</v>
      </c>
      <c r="S16" s="246"/>
      <c r="T16" s="49"/>
      <c r="U16" s="49"/>
    </row>
    <row r="17" spans="1:21" s="47" customFormat="1">
      <c r="A17" s="46"/>
      <c r="B17" s="50">
        <v>186248900</v>
      </c>
      <c r="C17" s="139" t="s">
        <v>50</v>
      </c>
      <c r="D17" s="164">
        <v>950</v>
      </c>
      <c r="E17" s="52"/>
      <c r="F17" s="269">
        <v>64</v>
      </c>
      <c r="G17" s="269">
        <v>84</v>
      </c>
      <c r="H17" s="269">
        <v>96</v>
      </c>
      <c r="I17" s="705">
        <v>80</v>
      </c>
      <c r="J17" s="58">
        <v>80</v>
      </c>
      <c r="K17" s="269">
        <v>72</v>
      </c>
      <c r="L17" s="269">
        <v>84</v>
      </c>
      <c r="M17" s="270">
        <v>50</v>
      </c>
      <c r="N17" s="269">
        <v>56</v>
      </c>
      <c r="O17" s="269">
        <v>64</v>
      </c>
      <c r="P17" s="269">
        <v>70</v>
      </c>
      <c r="Q17" s="269">
        <v>80</v>
      </c>
      <c r="R17" s="270">
        <v>70</v>
      </c>
      <c r="S17" s="246"/>
      <c r="T17" s="49"/>
      <c r="U17" s="49"/>
    </row>
    <row r="18" spans="1:21" s="47" customFormat="1">
      <c r="A18" s="46"/>
      <c r="B18" s="50">
        <v>186015031</v>
      </c>
      <c r="C18" s="139" t="s">
        <v>26</v>
      </c>
      <c r="D18" s="164">
        <v>283</v>
      </c>
      <c r="E18" s="52">
        <v>0</v>
      </c>
      <c r="F18" s="271">
        <v>0</v>
      </c>
      <c r="G18" s="285">
        <v>48</v>
      </c>
      <c r="H18" s="271">
        <v>0</v>
      </c>
      <c r="I18" s="705">
        <v>48</v>
      </c>
      <c r="J18" s="58">
        <v>48</v>
      </c>
      <c r="K18" s="271">
        <v>0</v>
      </c>
      <c r="L18" s="271">
        <v>0</v>
      </c>
      <c r="M18" s="270">
        <v>32</v>
      </c>
      <c r="N18" s="269">
        <v>32</v>
      </c>
      <c r="O18" s="271">
        <v>0</v>
      </c>
      <c r="P18" s="269">
        <v>32</v>
      </c>
      <c r="Q18" s="269">
        <v>28</v>
      </c>
      <c r="R18" s="270">
        <v>15</v>
      </c>
      <c r="S18" s="246"/>
      <c r="T18" s="49"/>
      <c r="U18" s="49"/>
    </row>
    <row r="19" spans="1:21" s="47" customFormat="1">
      <c r="A19" s="46"/>
      <c r="B19" s="61">
        <v>186015032</v>
      </c>
      <c r="C19" s="161" t="s">
        <v>27</v>
      </c>
      <c r="D19" s="164">
        <v>250</v>
      </c>
      <c r="E19" s="52"/>
      <c r="F19" s="269">
        <v>24</v>
      </c>
      <c r="G19" s="285">
        <v>44</v>
      </c>
      <c r="H19" s="285">
        <v>28</v>
      </c>
      <c r="I19" s="272">
        <v>0</v>
      </c>
      <c r="J19" s="58">
        <v>64</v>
      </c>
      <c r="K19" s="269">
        <v>24</v>
      </c>
      <c r="L19" s="271">
        <v>0</v>
      </c>
      <c r="M19" s="270">
        <v>16</v>
      </c>
      <c r="N19" s="269">
        <v>10</v>
      </c>
      <c r="O19" s="271">
        <v>0</v>
      </c>
      <c r="P19" s="269">
        <v>8</v>
      </c>
      <c r="Q19" s="271">
        <v>8</v>
      </c>
      <c r="R19" s="270">
        <v>24</v>
      </c>
      <c r="S19" s="246"/>
      <c r="T19" s="49"/>
      <c r="U19" s="49"/>
    </row>
    <row r="20" spans="1:21" s="47" customFormat="1">
      <c r="A20" s="46"/>
      <c r="B20" s="61">
        <v>186015033</v>
      </c>
      <c r="C20" s="141" t="s">
        <v>28</v>
      </c>
      <c r="D20" s="164">
        <v>220</v>
      </c>
      <c r="E20" s="52">
        <v>12</v>
      </c>
      <c r="F20" s="271">
        <v>12</v>
      </c>
      <c r="G20" s="271">
        <v>0</v>
      </c>
      <c r="H20" s="285">
        <v>36</v>
      </c>
      <c r="I20" s="272">
        <v>0</v>
      </c>
      <c r="J20" s="58">
        <v>24</v>
      </c>
      <c r="K20" s="269">
        <v>12</v>
      </c>
      <c r="L20" s="269">
        <v>36</v>
      </c>
      <c r="M20" s="270">
        <v>32</v>
      </c>
      <c r="N20" s="298">
        <v>0</v>
      </c>
      <c r="O20" s="269">
        <v>40</v>
      </c>
      <c r="P20" s="269">
        <v>16</v>
      </c>
      <c r="Q20" s="271">
        <v>0</v>
      </c>
      <c r="R20" s="270">
        <v>12</v>
      </c>
      <c r="S20" s="246"/>
      <c r="T20" s="49"/>
      <c r="U20" s="49"/>
    </row>
    <row r="21" spans="1:21" s="47" customFormat="1">
      <c r="A21" s="46"/>
      <c r="B21" s="50">
        <v>186015034</v>
      </c>
      <c r="C21" s="141" t="s">
        <v>57</v>
      </c>
      <c r="D21" s="164">
        <v>20</v>
      </c>
      <c r="E21" s="52">
        <v>0</v>
      </c>
      <c r="F21" s="271">
        <v>0</v>
      </c>
      <c r="G21" s="269">
        <v>8</v>
      </c>
      <c r="H21" s="269">
        <v>8</v>
      </c>
      <c r="I21" s="272">
        <v>0</v>
      </c>
      <c r="J21" s="293">
        <v>0</v>
      </c>
      <c r="K21" s="271">
        <v>0</v>
      </c>
      <c r="L21" s="269">
        <v>4</v>
      </c>
      <c r="M21" s="294">
        <v>0</v>
      </c>
      <c r="N21" s="298">
        <v>0</v>
      </c>
      <c r="O21" s="271">
        <v>0</v>
      </c>
      <c r="P21" s="271">
        <v>0</v>
      </c>
      <c r="Q21" s="271">
        <v>0</v>
      </c>
      <c r="R21" s="272">
        <v>0</v>
      </c>
      <c r="S21" s="247"/>
      <c r="T21" s="49"/>
      <c r="U21" s="49"/>
    </row>
    <row r="22" spans="1:21" s="47" customFormat="1">
      <c r="A22" s="46"/>
      <c r="B22" s="50">
        <v>186015053</v>
      </c>
      <c r="C22" s="161" t="s">
        <v>282</v>
      </c>
      <c r="D22" s="164">
        <v>8</v>
      </c>
      <c r="E22" s="52">
        <v>0</v>
      </c>
      <c r="F22" s="271">
        <v>0</v>
      </c>
      <c r="G22" s="271">
        <v>0</v>
      </c>
      <c r="H22" s="271">
        <v>0</v>
      </c>
      <c r="I22" s="705">
        <v>4</v>
      </c>
      <c r="J22" s="293">
        <v>0</v>
      </c>
      <c r="K22" s="271">
        <v>0</v>
      </c>
      <c r="L22" s="271">
        <v>0</v>
      </c>
      <c r="M22" s="294">
        <v>0</v>
      </c>
      <c r="N22" s="269">
        <v>4</v>
      </c>
      <c r="O22" s="271">
        <v>0</v>
      </c>
      <c r="P22" s="271">
        <v>0</v>
      </c>
      <c r="Q22" s="271">
        <v>0</v>
      </c>
      <c r="R22" s="272">
        <v>0</v>
      </c>
      <c r="S22" s="247"/>
      <c r="T22" s="49"/>
      <c r="U22" s="49"/>
    </row>
    <row r="23" spans="1:21" s="47" customFormat="1">
      <c r="A23" s="46"/>
      <c r="B23" s="50">
        <v>186002998</v>
      </c>
      <c r="C23" s="139" t="s">
        <v>21</v>
      </c>
      <c r="D23" s="164">
        <v>70</v>
      </c>
      <c r="E23" s="52"/>
      <c r="F23" s="269">
        <v>12</v>
      </c>
      <c r="G23" s="271">
        <v>0</v>
      </c>
      <c r="H23" s="271">
        <v>0</v>
      </c>
      <c r="I23" s="705">
        <v>12</v>
      </c>
      <c r="J23" s="293">
        <v>0</v>
      </c>
      <c r="K23" s="271">
        <v>0</v>
      </c>
      <c r="L23" s="271">
        <v>0</v>
      </c>
      <c r="M23" s="270">
        <v>24</v>
      </c>
      <c r="N23" s="298">
        <v>0</v>
      </c>
      <c r="O23" s="271">
        <v>0</v>
      </c>
      <c r="P23" s="271">
        <v>0</v>
      </c>
      <c r="Q23" s="269">
        <v>22</v>
      </c>
      <c r="R23" s="272">
        <v>0</v>
      </c>
      <c r="S23" s="246"/>
      <c r="T23" s="49"/>
      <c r="U23" s="49"/>
    </row>
    <row r="24" spans="1:21" s="47" customFormat="1">
      <c r="A24" s="46"/>
      <c r="B24" s="50">
        <v>186299800</v>
      </c>
      <c r="C24" s="139" t="s">
        <v>50</v>
      </c>
      <c r="D24" s="164">
        <v>580</v>
      </c>
      <c r="E24" s="52"/>
      <c r="F24" s="269">
        <v>40</v>
      </c>
      <c r="G24" s="269">
        <v>64</v>
      </c>
      <c r="H24" s="269">
        <v>16</v>
      </c>
      <c r="I24" s="705">
        <v>72</v>
      </c>
      <c r="J24" s="58">
        <v>8</v>
      </c>
      <c r="K24" s="269">
        <v>32</v>
      </c>
      <c r="L24" s="269">
        <v>44</v>
      </c>
      <c r="M24" s="270">
        <v>28</v>
      </c>
      <c r="N24" s="269">
        <v>92</v>
      </c>
      <c r="O24" s="269">
        <v>20</v>
      </c>
      <c r="P24" s="269">
        <v>68</v>
      </c>
      <c r="Q24" s="269">
        <v>48</v>
      </c>
      <c r="R24" s="270">
        <v>48</v>
      </c>
      <c r="S24" s="246"/>
      <c r="T24" s="49"/>
      <c r="U24" s="49"/>
    </row>
    <row r="25" spans="1:21" s="47" customFormat="1">
      <c r="A25" s="46"/>
      <c r="B25" s="50">
        <v>186017002</v>
      </c>
      <c r="C25" s="143" t="s">
        <v>73</v>
      </c>
      <c r="D25" s="164">
        <v>176</v>
      </c>
      <c r="E25" s="52">
        <v>29</v>
      </c>
      <c r="F25" s="271">
        <v>29</v>
      </c>
      <c r="G25" s="271">
        <v>0</v>
      </c>
      <c r="H25" s="269">
        <v>20</v>
      </c>
      <c r="I25" s="272">
        <v>0</v>
      </c>
      <c r="J25" s="293">
        <v>0</v>
      </c>
      <c r="K25" s="271">
        <v>0</v>
      </c>
      <c r="L25" s="269">
        <v>24</v>
      </c>
      <c r="M25" s="270">
        <v>24</v>
      </c>
      <c r="N25" s="269">
        <v>24</v>
      </c>
      <c r="O25" s="269">
        <v>24</v>
      </c>
      <c r="P25" s="269">
        <v>16</v>
      </c>
      <c r="Q25" s="269">
        <v>8</v>
      </c>
      <c r="R25" s="270">
        <v>7</v>
      </c>
      <c r="S25" s="246"/>
      <c r="T25" s="49"/>
      <c r="U25" s="49"/>
    </row>
    <row r="26" spans="1:21" s="47" customFormat="1">
      <c r="A26" s="46"/>
      <c r="B26" s="50">
        <v>186017003</v>
      </c>
      <c r="C26" s="143" t="s">
        <v>74</v>
      </c>
      <c r="D26" s="164">
        <v>170</v>
      </c>
      <c r="E26" s="52">
        <v>0</v>
      </c>
      <c r="F26" s="271">
        <v>0</v>
      </c>
      <c r="G26" s="271">
        <v>0</v>
      </c>
      <c r="H26" s="269">
        <v>24</v>
      </c>
      <c r="I26" s="705">
        <v>24</v>
      </c>
      <c r="J26" s="58">
        <v>16</v>
      </c>
      <c r="K26" s="271">
        <v>0</v>
      </c>
      <c r="L26" s="269">
        <v>16</v>
      </c>
      <c r="M26" s="270">
        <v>10</v>
      </c>
      <c r="N26" s="298">
        <v>0</v>
      </c>
      <c r="O26" s="269">
        <v>48</v>
      </c>
      <c r="P26" s="269">
        <v>16</v>
      </c>
      <c r="Q26" s="269">
        <v>16</v>
      </c>
      <c r="R26" s="272">
        <v>0</v>
      </c>
      <c r="S26" s="246"/>
      <c r="T26" s="49"/>
      <c r="U26" s="49"/>
    </row>
    <row r="27" spans="1:21" s="47" customFormat="1">
      <c r="A27" s="46"/>
      <c r="B27" s="50">
        <v>186017012</v>
      </c>
      <c r="C27" s="161" t="s">
        <v>218</v>
      </c>
      <c r="D27" s="164">
        <v>20</v>
      </c>
      <c r="E27" s="52">
        <v>6</v>
      </c>
      <c r="F27" s="271">
        <v>6</v>
      </c>
      <c r="G27" s="271">
        <v>0</v>
      </c>
      <c r="H27" s="269">
        <v>3</v>
      </c>
      <c r="I27" s="272">
        <v>0</v>
      </c>
      <c r="J27" s="293">
        <v>0</v>
      </c>
      <c r="K27" s="271">
        <v>0</v>
      </c>
      <c r="L27" s="271">
        <v>0</v>
      </c>
      <c r="M27" s="270">
        <v>6</v>
      </c>
      <c r="N27" s="298">
        <v>0</v>
      </c>
      <c r="O27" s="269">
        <v>5</v>
      </c>
      <c r="P27" s="271">
        <v>0</v>
      </c>
      <c r="Q27" s="271">
        <v>0</v>
      </c>
      <c r="R27" s="272">
        <v>0</v>
      </c>
      <c r="S27" s="246"/>
      <c r="T27" s="49"/>
      <c r="U27" s="49"/>
    </row>
    <row r="28" spans="1:21" s="47" customFormat="1">
      <c r="A28" s="46"/>
      <c r="B28" s="57">
        <v>186017013</v>
      </c>
      <c r="C28" s="239" t="s">
        <v>217</v>
      </c>
      <c r="D28" s="264">
        <v>15</v>
      </c>
      <c r="E28" s="265">
        <v>5</v>
      </c>
      <c r="F28" s="282">
        <v>5</v>
      </c>
      <c r="G28" s="273">
        <v>0</v>
      </c>
      <c r="H28" s="291">
        <v>4</v>
      </c>
      <c r="I28" s="274">
        <v>0</v>
      </c>
      <c r="J28" s="295">
        <v>0</v>
      </c>
      <c r="K28" s="273">
        <v>0</v>
      </c>
      <c r="L28" s="291">
        <v>6</v>
      </c>
      <c r="M28" s="296">
        <v>0</v>
      </c>
      <c r="N28" s="295">
        <v>0</v>
      </c>
      <c r="O28" s="273">
        <v>0</v>
      </c>
      <c r="P28" s="273">
        <v>0</v>
      </c>
      <c r="Q28" s="273">
        <v>0</v>
      </c>
      <c r="R28" s="274">
        <v>0</v>
      </c>
      <c r="S28" s="246"/>
      <c r="T28" s="49"/>
      <c r="U28" s="49"/>
    </row>
    <row r="29" spans="1:21">
      <c r="B29" s="17"/>
      <c r="C29" s="17"/>
      <c r="D29" s="17"/>
      <c r="E29" s="17"/>
      <c r="F29" s="34"/>
      <c r="G29" s="35"/>
      <c r="H29" s="34"/>
      <c r="I29" s="275"/>
      <c r="J29" s="34"/>
      <c r="K29" s="34"/>
      <c r="L29" s="34"/>
      <c r="M29" s="34"/>
      <c r="N29" s="34"/>
      <c r="O29" s="34"/>
      <c r="P29" s="34"/>
      <c r="Q29" s="34"/>
    </row>
    <row r="30" spans="1:21" s="38" customFormat="1" ht="33.75">
      <c r="A30" s="37"/>
      <c r="B30" s="85" t="s">
        <v>6</v>
      </c>
      <c r="C30" s="608" t="s">
        <v>3</v>
      </c>
      <c r="D30" s="608"/>
      <c r="E30" s="608"/>
      <c r="F30" s="86" t="s">
        <v>4</v>
      </c>
      <c r="G30" s="85" t="s">
        <v>12</v>
      </c>
      <c r="H30" s="165" t="s">
        <v>62</v>
      </c>
      <c r="I30" s="85" t="s">
        <v>45</v>
      </c>
      <c r="J30" s="85" t="s">
        <v>7</v>
      </c>
      <c r="K30" s="609" t="s">
        <v>8</v>
      </c>
      <c r="L30" s="609"/>
      <c r="M30" s="609"/>
      <c r="N30" s="609"/>
      <c r="O30" s="609"/>
      <c r="P30" s="609"/>
      <c r="Q30" s="85" t="s">
        <v>11</v>
      </c>
      <c r="R30" s="85" t="s">
        <v>9</v>
      </c>
      <c r="S30" s="248"/>
      <c r="T30" s="39"/>
      <c r="U30" s="39"/>
    </row>
    <row r="31" spans="1:21" s="18" customFormat="1" ht="33.75" hidden="1" customHeight="1">
      <c r="A31" s="33"/>
      <c r="B31" s="144"/>
      <c r="C31" s="595" t="s">
        <v>207</v>
      </c>
      <c r="D31" s="596"/>
      <c r="E31" s="597"/>
      <c r="F31" s="133" t="s">
        <v>151</v>
      </c>
      <c r="G31" s="133" t="s">
        <v>208</v>
      </c>
      <c r="H31" s="133" t="s">
        <v>108</v>
      </c>
      <c r="I31" s="131"/>
      <c r="J31" s="133" t="s">
        <v>71</v>
      </c>
      <c r="K31" s="598" t="s">
        <v>214</v>
      </c>
      <c r="L31" s="610"/>
      <c r="M31" s="610"/>
      <c r="N31" s="610"/>
      <c r="O31" s="610"/>
      <c r="P31" s="611"/>
      <c r="Q31" s="93" t="s">
        <v>95</v>
      </c>
      <c r="R31" s="133" t="s">
        <v>16</v>
      </c>
      <c r="S31" s="242"/>
      <c r="T31" s="19"/>
      <c r="U31" s="19"/>
    </row>
    <row r="32" spans="1:21" s="18" customFormat="1" ht="56.25" hidden="1" customHeight="1">
      <c r="A32" s="33"/>
      <c r="B32" s="144" t="s">
        <v>219</v>
      </c>
      <c r="C32" s="595" t="s">
        <v>132</v>
      </c>
      <c r="D32" s="596"/>
      <c r="E32" s="597"/>
      <c r="F32" s="133" t="s">
        <v>133</v>
      </c>
      <c r="G32" s="133" t="s">
        <v>246</v>
      </c>
      <c r="H32" s="133" t="s">
        <v>275</v>
      </c>
      <c r="I32" s="131"/>
      <c r="J32" s="133" t="s">
        <v>15</v>
      </c>
      <c r="K32" s="601" t="s">
        <v>300</v>
      </c>
      <c r="L32" s="599"/>
      <c r="M32" s="599"/>
      <c r="N32" s="599"/>
      <c r="O32" s="599"/>
      <c r="P32" s="600"/>
      <c r="Q32" s="93" t="s">
        <v>95</v>
      </c>
      <c r="R32" s="133" t="s">
        <v>16</v>
      </c>
      <c r="S32" s="242"/>
      <c r="T32" s="19"/>
      <c r="U32" s="19"/>
    </row>
    <row r="33" spans="1:21" s="153" customFormat="1" ht="35.25" hidden="1" customHeight="1">
      <c r="A33" s="152"/>
      <c r="B33" s="144" t="s">
        <v>149</v>
      </c>
      <c r="C33" s="595" t="s">
        <v>150</v>
      </c>
      <c r="D33" s="596"/>
      <c r="E33" s="597"/>
      <c r="F33" s="133" t="s">
        <v>151</v>
      </c>
      <c r="G33" s="133" t="s">
        <v>152</v>
      </c>
      <c r="H33" s="133" t="s">
        <v>108</v>
      </c>
      <c r="I33" s="133" t="s">
        <v>154</v>
      </c>
      <c r="J33" s="155" t="s">
        <v>153</v>
      </c>
      <c r="K33" s="598" t="s">
        <v>212</v>
      </c>
      <c r="L33" s="610"/>
      <c r="M33" s="610"/>
      <c r="N33" s="610"/>
      <c r="O33" s="610"/>
      <c r="P33" s="611"/>
      <c r="Q33" s="93" t="s">
        <v>95</v>
      </c>
      <c r="R33" s="155" t="s">
        <v>16</v>
      </c>
      <c r="S33" s="249"/>
      <c r="T33" s="154"/>
      <c r="U33" s="154"/>
    </row>
    <row r="34" spans="1:21" ht="23.25" hidden="1" customHeight="1">
      <c r="B34" s="144" t="s">
        <v>102</v>
      </c>
      <c r="C34" s="595" t="s">
        <v>230</v>
      </c>
      <c r="D34" s="596"/>
      <c r="E34" s="597"/>
      <c r="F34" s="133" t="s">
        <v>102</v>
      </c>
      <c r="G34" s="133" t="s">
        <v>164</v>
      </c>
      <c r="H34" s="133" t="s">
        <v>215</v>
      </c>
      <c r="I34" s="131"/>
      <c r="J34" s="133" t="s">
        <v>71</v>
      </c>
      <c r="K34" s="598" t="s">
        <v>229</v>
      </c>
      <c r="L34" s="610"/>
      <c r="M34" s="610"/>
      <c r="N34" s="610"/>
      <c r="O34" s="610"/>
      <c r="P34" s="611"/>
      <c r="Q34" s="93" t="s">
        <v>95</v>
      </c>
      <c r="R34" s="133" t="s">
        <v>16</v>
      </c>
      <c r="S34" s="242"/>
    </row>
    <row r="35" spans="1:21" ht="55.5" hidden="1" customHeight="1">
      <c r="B35" s="144">
        <v>425000540</v>
      </c>
      <c r="C35" s="595" t="s">
        <v>216</v>
      </c>
      <c r="D35" s="596"/>
      <c r="E35" s="597"/>
      <c r="F35" s="133" t="s">
        <v>122</v>
      </c>
      <c r="G35" s="133" t="s">
        <v>220</v>
      </c>
      <c r="H35" s="133" t="s">
        <v>82</v>
      </c>
      <c r="I35" s="133" t="s">
        <v>193</v>
      </c>
      <c r="J35" s="133" t="s">
        <v>15</v>
      </c>
      <c r="K35" s="598" t="s">
        <v>227</v>
      </c>
      <c r="L35" s="610"/>
      <c r="M35" s="610"/>
      <c r="N35" s="610"/>
      <c r="O35" s="610"/>
      <c r="P35" s="611"/>
      <c r="Q35" s="91" t="s">
        <v>68</v>
      </c>
      <c r="R35" s="133" t="s">
        <v>16</v>
      </c>
      <c r="S35" s="242"/>
    </row>
    <row r="36" spans="1:21" ht="21.75" hidden="1" customHeight="1">
      <c r="B36" s="144" t="s">
        <v>221</v>
      </c>
      <c r="C36" s="595" t="s">
        <v>222</v>
      </c>
      <c r="D36" s="596"/>
      <c r="E36" s="597"/>
      <c r="F36" s="133" t="s">
        <v>133</v>
      </c>
      <c r="G36" s="133" t="s">
        <v>164</v>
      </c>
      <c r="H36" s="133" t="s">
        <v>94</v>
      </c>
      <c r="I36" s="133"/>
      <c r="J36" s="133" t="s">
        <v>18</v>
      </c>
      <c r="K36" s="598" t="s">
        <v>226</v>
      </c>
      <c r="L36" s="610"/>
      <c r="M36" s="610"/>
      <c r="N36" s="610"/>
      <c r="O36" s="610"/>
      <c r="P36" s="611"/>
      <c r="Q36" s="93" t="s">
        <v>95</v>
      </c>
      <c r="R36" s="133" t="s">
        <v>16</v>
      </c>
      <c r="S36" s="242"/>
    </row>
    <row r="37" spans="1:21" s="18" customFormat="1" ht="21.75" hidden="1" customHeight="1">
      <c r="A37" s="33"/>
      <c r="B37" s="156">
        <v>999042549</v>
      </c>
      <c r="C37" s="612" t="s">
        <v>317</v>
      </c>
      <c r="D37" s="613"/>
      <c r="E37" s="614"/>
      <c r="F37" s="157" t="s">
        <v>151</v>
      </c>
      <c r="G37" s="157" t="s">
        <v>251</v>
      </c>
      <c r="H37" s="157" t="s">
        <v>284</v>
      </c>
      <c r="I37" s="157"/>
      <c r="J37" s="157" t="s">
        <v>71</v>
      </c>
      <c r="K37" s="598" t="s">
        <v>319</v>
      </c>
      <c r="L37" s="599"/>
      <c r="M37" s="599"/>
      <c r="N37" s="599"/>
      <c r="O37" s="599"/>
      <c r="P37" s="600"/>
      <c r="Q37" s="93" t="s">
        <v>95</v>
      </c>
      <c r="R37" s="157" t="s">
        <v>16</v>
      </c>
      <c r="S37" s="242"/>
      <c r="T37" s="19"/>
      <c r="U37" s="19"/>
    </row>
    <row r="38" spans="1:21" ht="33" hidden="1" customHeight="1">
      <c r="B38" s="156" t="s">
        <v>243</v>
      </c>
      <c r="C38" s="612" t="s">
        <v>244</v>
      </c>
      <c r="D38" s="613"/>
      <c r="E38" s="614"/>
      <c r="F38" s="157" t="s">
        <v>109</v>
      </c>
      <c r="G38" s="157" t="s">
        <v>245</v>
      </c>
      <c r="H38" s="157" t="s">
        <v>82</v>
      </c>
      <c r="I38" s="157" t="s">
        <v>193</v>
      </c>
      <c r="J38" s="157" t="s">
        <v>15</v>
      </c>
      <c r="K38" s="601" t="s">
        <v>314</v>
      </c>
      <c r="L38" s="599"/>
      <c r="M38" s="599"/>
      <c r="N38" s="599"/>
      <c r="O38" s="599"/>
      <c r="P38" s="600"/>
      <c r="Q38" s="93" t="s">
        <v>95</v>
      </c>
      <c r="R38" s="157" t="s">
        <v>16</v>
      </c>
    </row>
    <row r="39" spans="1:21" ht="57" hidden="1" customHeight="1">
      <c r="B39" s="144" t="s">
        <v>102</v>
      </c>
      <c r="C39" s="595" t="s">
        <v>232</v>
      </c>
      <c r="D39" s="596"/>
      <c r="E39" s="597"/>
      <c r="F39" s="133" t="s">
        <v>102</v>
      </c>
      <c r="G39" s="133" t="s">
        <v>231</v>
      </c>
      <c r="H39" s="133" t="s">
        <v>108</v>
      </c>
      <c r="I39" s="133" t="s">
        <v>228</v>
      </c>
      <c r="J39" s="133" t="s">
        <v>71</v>
      </c>
      <c r="K39" s="601" t="s">
        <v>241</v>
      </c>
      <c r="L39" s="599"/>
      <c r="M39" s="599"/>
      <c r="N39" s="599"/>
      <c r="O39" s="599"/>
      <c r="P39" s="600"/>
      <c r="Q39" s="93" t="s">
        <v>68</v>
      </c>
      <c r="R39" s="133" t="s">
        <v>16</v>
      </c>
    </row>
    <row r="40" spans="1:21" s="18" customFormat="1" ht="25.5" hidden="1" customHeight="1">
      <c r="A40" s="33"/>
      <c r="B40" s="144">
        <v>210000444</v>
      </c>
      <c r="C40" s="595" t="s">
        <v>234</v>
      </c>
      <c r="D40" s="596"/>
      <c r="E40" s="597"/>
      <c r="F40" s="133" t="s">
        <v>116</v>
      </c>
      <c r="G40" s="133">
        <v>186269506</v>
      </c>
      <c r="H40" s="133" t="s">
        <v>253</v>
      </c>
      <c r="I40" s="133"/>
      <c r="J40" s="133" t="s">
        <v>18</v>
      </c>
      <c r="K40" s="598" t="s">
        <v>258</v>
      </c>
      <c r="L40" s="599"/>
      <c r="M40" s="599"/>
      <c r="N40" s="599"/>
      <c r="O40" s="599"/>
      <c r="P40" s="600"/>
      <c r="Q40" s="93" t="s">
        <v>95</v>
      </c>
      <c r="R40" s="133" t="s">
        <v>16</v>
      </c>
      <c r="S40" s="243"/>
      <c r="T40" s="19"/>
      <c r="U40" s="19"/>
    </row>
    <row r="41" spans="1:21" s="18" customFormat="1" ht="34.5" hidden="1" customHeight="1">
      <c r="A41" s="33"/>
      <c r="B41" s="144">
        <v>279003850</v>
      </c>
      <c r="C41" s="595" t="s">
        <v>263</v>
      </c>
      <c r="D41" s="596"/>
      <c r="E41" s="597"/>
      <c r="F41" s="133" t="s">
        <v>264</v>
      </c>
      <c r="G41" s="133" t="s">
        <v>251</v>
      </c>
      <c r="H41" s="133" t="s">
        <v>275</v>
      </c>
      <c r="I41" s="133"/>
      <c r="J41" s="133" t="s">
        <v>15</v>
      </c>
      <c r="K41" s="598" t="s">
        <v>289</v>
      </c>
      <c r="L41" s="599"/>
      <c r="M41" s="599"/>
      <c r="N41" s="599"/>
      <c r="O41" s="599"/>
      <c r="P41" s="600"/>
      <c r="Q41" s="91" t="s">
        <v>68</v>
      </c>
      <c r="R41" s="157" t="s">
        <v>16</v>
      </c>
      <c r="S41" s="243"/>
      <c r="T41" s="19"/>
      <c r="U41" s="19"/>
    </row>
    <row r="42" spans="1:21" s="18" customFormat="1" ht="45.75" hidden="1" customHeight="1">
      <c r="A42" s="33"/>
      <c r="B42" s="144" t="s">
        <v>265</v>
      </c>
      <c r="C42" s="595" t="s">
        <v>266</v>
      </c>
      <c r="D42" s="596"/>
      <c r="E42" s="597"/>
      <c r="F42" s="133" t="s">
        <v>267</v>
      </c>
      <c r="G42" s="133" t="s">
        <v>276</v>
      </c>
      <c r="H42" s="133" t="s">
        <v>82</v>
      </c>
      <c r="I42" s="133"/>
      <c r="J42" s="133" t="s">
        <v>15</v>
      </c>
      <c r="K42" s="598" t="s">
        <v>280</v>
      </c>
      <c r="L42" s="599"/>
      <c r="M42" s="599"/>
      <c r="N42" s="599"/>
      <c r="O42" s="599"/>
      <c r="P42" s="600"/>
      <c r="Q42" s="93" t="s">
        <v>95</v>
      </c>
      <c r="R42" s="157" t="s">
        <v>16</v>
      </c>
      <c r="S42" s="243"/>
      <c r="T42" s="19"/>
      <c r="U42" s="19"/>
    </row>
    <row r="43" spans="1:21" s="18" customFormat="1" ht="36" hidden="1" customHeight="1">
      <c r="A43" s="33"/>
      <c r="B43" s="144">
        <v>279002660</v>
      </c>
      <c r="C43" s="595" t="s">
        <v>268</v>
      </c>
      <c r="D43" s="596"/>
      <c r="E43" s="597"/>
      <c r="F43" s="133" t="s">
        <v>116</v>
      </c>
      <c r="G43" s="133" t="s">
        <v>269</v>
      </c>
      <c r="H43" s="133" t="s">
        <v>270</v>
      </c>
      <c r="I43" s="133"/>
      <c r="J43" s="133" t="s">
        <v>71</v>
      </c>
      <c r="K43" s="598" t="s">
        <v>274</v>
      </c>
      <c r="L43" s="599"/>
      <c r="M43" s="599"/>
      <c r="N43" s="599"/>
      <c r="O43" s="599"/>
      <c r="P43" s="600"/>
      <c r="Q43" s="91" t="s">
        <v>68</v>
      </c>
      <c r="R43" s="157" t="s">
        <v>14</v>
      </c>
      <c r="S43" s="243"/>
      <c r="T43" s="19"/>
      <c r="U43" s="19"/>
    </row>
    <row r="44" spans="1:21" s="18" customFormat="1" ht="36" hidden="1" customHeight="1">
      <c r="A44" s="33"/>
      <c r="B44" s="144">
        <v>210000444</v>
      </c>
      <c r="C44" s="595" t="s">
        <v>279</v>
      </c>
      <c r="D44" s="596"/>
      <c r="E44" s="597"/>
      <c r="F44" s="133" t="s">
        <v>116</v>
      </c>
      <c r="G44" s="133" t="s">
        <v>278</v>
      </c>
      <c r="H44" s="133" t="s">
        <v>252</v>
      </c>
      <c r="I44" s="133"/>
      <c r="J44" s="133"/>
      <c r="K44" s="601" t="s">
        <v>277</v>
      </c>
      <c r="L44" s="599"/>
      <c r="M44" s="599"/>
      <c r="N44" s="599"/>
      <c r="O44" s="599"/>
      <c r="P44" s="600"/>
      <c r="Q44" s="91" t="s">
        <v>68</v>
      </c>
      <c r="R44" s="157" t="s">
        <v>16</v>
      </c>
      <c r="S44" s="243"/>
      <c r="T44" s="19"/>
      <c r="U44" s="19"/>
    </row>
    <row r="45" spans="1:21" s="18" customFormat="1" ht="21.75" hidden="1" customHeight="1">
      <c r="A45" s="33"/>
      <c r="B45" s="144">
        <v>210000411</v>
      </c>
      <c r="C45" s="595" t="s">
        <v>283</v>
      </c>
      <c r="D45" s="596"/>
      <c r="E45" s="597"/>
      <c r="F45" s="133" t="s">
        <v>116</v>
      </c>
      <c r="G45" s="133" t="s">
        <v>251</v>
      </c>
      <c r="H45" s="157" t="s">
        <v>82</v>
      </c>
      <c r="I45" s="133"/>
      <c r="J45" s="157" t="s">
        <v>15</v>
      </c>
      <c r="K45" s="601" t="s">
        <v>295</v>
      </c>
      <c r="L45" s="599"/>
      <c r="M45" s="599"/>
      <c r="N45" s="599"/>
      <c r="O45" s="599"/>
      <c r="P45" s="600"/>
      <c r="Q45" s="93" t="s">
        <v>95</v>
      </c>
      <c r="R45" s="157" t="s">
        <v>16</v>
      </c>
      <c r="S45" s="243"/>
      <c r="T45" s="19"/>
      <c r="U45" s="19"/>
    </row>
    <row r="46" spans="1:21" s="18" customFormat="1" ht="34.5" hidden="1" customHeight="1">
      <c r="A46" s="33"/>
      <c r="B46" s="144" t="s">
        <v>102</v>
      </c>
      <c r="C46" s="595" t="s">
        <v>102</v>
      </c>
      <c r="D46" s="596"/>
      <c r="E46" s="597"/>
      <c r="F46" s="133" t="s">
        <v>102</v>
      </c>
      <c r="G46" s="133" t="s">
        <v>251</v>
      </c>
      <c r="H46" s="157" t="s">
        <v>284</v>
      </c>
      <c r="I46" s="133" t="s">
        <v>285</v>
      </c>
      <c r="J46" s="157" t="s">
        <v>71</v>
      </c>
      <c r="K46" s="598" t="s">
        <v>286</v>
      </c>
      <c r="L46" s="599"/>
      <c r="M46" s="599"/>
      <c r="N46" s="599"/>
      <c r="O46" s="599"/>
      <c r="P46" s="600"/>
      <c r="Q46" s="91" t="s">
        <v>68</v>
      </c>
      <c r="R46" s="157" t="s">
        <v>16</v>
      </c>
      <c r="S46" s="243"/>
      <c r="T46" s="19"/>
      <c r="U46" s="19"/>
    </row>
    <row r="47" spans="1:21" s="18" customFormat="1" ht="24" hidden="1" customHeight="1">
      <c r="A47" s="33"/>
      <c r="B47" s="144" t="s">
        <v>102</v>
      </c>
      <c r="C47" s="595" t="s">
        <v>102</v>
      </c>
      <c r="D47" s="596"/>
      <c r="E47" s="597"/>
      <c r="F47" s="133" t="s">
        <v>102</v>
      </c>
      <c r="G47" s="133" t="s">
        <v>251</v>
      </c>
      <c r="H47" s="157" t="s">
        <v>270</v>
      </c>
      <c r="I47" s="133" t="s">
        <v>285</v>
      </c>
      <c r="J47" s="157" t="s">
        <v>71</v>
      </c>
      <c r="K47" s="598" t="s">
        <v>294</v>
      </c>
      <c r="L47" s="599"/>
      <c r="M47" s="599"/>
      <c r="N47" s="599"/>
      <c r="O47" s="599"/>
      <c r="P47" s="600"/>
      <c r="Q47" s="91" t="s">
        <v>68</v>
      </c>
      <c r="R47" s="157" t="s">
        <v>16</v>
      </c>
      <c r="S47" s="243"/>
      <c r="T47" s="19"/>
      <c r="U47" s="19"/>
    </row>
    <row r="48" spans="1:21" s="18" customFormat="1" ht="48" hidden="1" customHeight="1">
      <c r="A48" s="33"/>
      <c r="B48" s="144">
        <v>279001055</v>
      </c>
      <c r="C48" s="595" t="s">
        <v>287</v>
      </c>
      <c r="D48" s="596"/>
      <c r="E48" s="597"/>
      <c r="F48" s="133" t="s">
        <v>93</v>
      </c>
      <c r="G48" s="133" t="s">
        <v>251</v>
      </c>
      <c r="H48" s="157" t="s">
        <v>94</v>
      </c>
      <c r="I48" s="133"/>
      <c r="J48" s="157" t="s">
        <v>18</v>
      </c>
      <c r="K48" s="598" t="s">
        <v>288</v>
      </c>
      <c r="L48" s="599"/>
      <c r="M48" s="599"/>
      <c r="N48" s="599"/>
      <c r="O48" s="599"/>
      <c r="P48" s="600"/>
      <c r="Q48" s="91" t="s">
        <v>68</v>
      </c>
      <c r="R48" s="157" t="s">
        <v>16</v>
      </c>
      <c r="S48" s="243"/>
      <c r="T48" s="19"/>
      <c r="U48" s="19"/>
    </row>
    <row r="49" spans="1:21" s="18" customFormat="1" ht="44.25" hidden="1" customHeight="1">
      <c r="A49" s="33"/>
      <c r="B49" s="144" t="s">
        <v>290</v>
      </c>
      <c r="C49" s="595" t="s">
        <v>291</v>
      </c>
      <c r="D49" s="596"/>
      <c r="E49" s="597"/>
      <c r="F49" s="133" t="s">
        <v>206</v>
      </c>
      <c r="G49" s="133" t="s">
        <v>345</v>
      </c>
      <c r="H49" s="157" t="s">
        <v>365</v>
      </c>
      <c r="I49" s="133" t="s">
        <v>193</v>
      </c>
      <c r="J49" s="157" t="s">
        <v>15</v>
      </c>
      <c r="K49" s="598" t="s">
        <v>385</v>
      </c>
      <c r="L49" s="599"/>
      <c r="M49" s="599"/>
      <c r="N49" s="599"/>
      <c r="O49" s="599"/>
      <c r="P49" s="600"/>
      <c r="Q49" s="91" t="s">
        <v>95</v>
      </c>
      <c r="R49" s="157" t="s">
        <v>16</v>
      </c>
      <c r="S49" s="243"/>
      <c r="T49" s="19"/>
      <c r="U49" s="19"/>
    </row>
    <row r="50" spans="1:21" s="18" customFormat="1" ht="35.25" hidden="1" customHeight="1">
      <c r="A50" s="33"/>
      <c r="B50" s="144">
        <v>289001324</v>
      </c>
      <c r="C50" s="595" t="s">
        <v>301</v>
      </c>
      <c r="D50" s="596"/>
      <c r="E50" s="597"/>
      <c r="F50" s="133" t="s">
        <v>206</v>
      </c>
      <c r="G50" s="133" t="s">
        <v>346</v>
      </c>
      <c r="H50" s="157" t="s">
        <v>365</v>
      </c>
      <c r="I50" s="133" t="s">
        <v>193</v>
      </c>
      <c r="J50" s="157" t="s">
        <v>15</v>
      </c>
      <c r="K50" s="598" t="s">
        <v>386</v>
      </c>
      <c r="L50" s="599"/>
      <c r="M50" s="599"/>
      <c r="N50" s="599"/>
      <c r="O50" s="599"/>
      <c r="P50" s="600"/>
      <c r="Q50" s="91" t="s">
        <v>95</v>
      </c>
      <c r="R50" s="157" t="s">
        <v>16</v>
      </c>
      <c r="S50" s="243"/>
      <c r="T50" s="19"/>
      <c r="U50" s="19"/>
    </row>
    <row r="51" spans="1:21" s="18" customFormat="1" ht="67.5" hidden="1">
      <c r="A51" s="33"/>
      <c r="B51" s="144" t="s">
        <v>326</v>
      </c>
      <c r="C51" s="595" t="s">
        <v>327</v>
      </c>
      <c r="D51" s="596"/>
      <c r="E51" s="597"/>
      <c r="F51" s="133" t="s">
        <v>328</v>
      </c>
      <c r="G51" s="133" t="s">
        <v>329</v>
      </c>
      <c r="H51" s="157" t="s">
        <v>172</v>
      </c>
      <c r="I51" s="133" t="s">
        <v>330</v>
      </c>
      <c r="J51" s="262" t="s">
        <v>15</v>
      </c>
      <c r="K51" s="598" t="s">
        <v>331</v>
      </c>
      <c r="L51" s="599"/>
      <c r="M51" s="599"/>
      <c r="N51" s="599"/>
      <c r="O51" s="599"/>
      <c r="P51" s="600"/>
      <c r="Q51" s="91" t="s">
        <v>68</v>
      </c>
      <c r="R51" s="262" t="s">
        <v>14</v>
      </c>
      <c r="S51" s="243"/>
      <c r="T51" s="19"/>
      <c r="U51" s="19"/>
    </row>
    <row r="52" spans="1:21" s="18" customFormat="1" ht="61.5" hidden="1" customHeight="1">
      <c r="A52" s="33"/>
      <c r="B52" s="144">
        <v>415002438</v>
      </c>
      <c r="C52" s="595" t="s">
        <v>333</v>
      </c>
      <c r="D52" s="596"/>
      <c r="E52" s="597"/>
      <c r="F52" s="133" t="s">
        <v>339</v>
      </c>
      <c r="G52" s="133" t="s">
        <v>334</v>
      </c>
      <c r="H52" s="157" t="s">
        <v>172</v>
      </c>
      <c r="I52" s="133" t="s">
        <v>320</v>
      </c>
      <c r="J52" s="157" t="s">
        <v>18</v>
      </c>
      <c r="K52" s="598" t="s">
        <v>338</v>
      </c>
      <c r="L52" s="599"/>
      <c r="M52" s="599"/>
      <c r="N52" s="599"/>
      <c r="O52" s="599"/>
      <c r="P52" s="600"/>
      <c r="Q52" s="91" t="s">
        <v>68</v>
      </c>
      <c r="R52" s="262" t="s">
        <v>14</v>
      </c>
      <c r="S52" s="243"/>
      <c r="T52" s="19"/>
      <c r="U52" s="19"/>
    </row>
    <row r="53" spans="1:21" s="18" customFormat="1" ht="67.5" hidden="1" customHeight="1">
      <c r="A53" s="33"/>
      <c r="B53" s="144">
        <v>400007515</v>
      </c>
      <c r="C53" s="595" t="s">
        <v>335</v>
      </c>
      <c r="D53" s="596"/>
      <c r="E53" s="597"/>
      <c r="F53" s="133" t="s">
        <v>101</v>
      </c>
      <c r="G53" s="133" t="s">
        <v>336</v>
      </c>
      <c r="H53" s="157"/>
      <c r="I53" s="133"/>
      <c r="J53" s="157" t="s">
        <v>18</v>
      </c>
      <c r="K53" s="598" t="s">
        <v>337</v>
      </c>
      <c r="L53" s="599"/>
      <c r="M53" s="599"/>
      <c r="N53" s="599"/>
      <c r="O53" s="599"/>
      <c r="P53" s="600"/>
      <c r="Q53" s="91" t="s">
        <v>68</v>
      </c>
      <c r="R53" s="262" t="s">
        <v>14</v>
      </c>
      <c r="S53" s="243"/>
      <c r="T53" s="19"/>
      <c r="U53" s="19"/>
    </row>
    <row r="54" spans="1:21" s="18" customFormat="1" ht="35.25" hidden="1" customHeight="1">
      <c r="A54" s="33"/>
      <c r="B54" s="144" t="s">
        <v>340</v>
      </c>
      <c r="C54" s="595" t="s">
        <v>341</v>
      </c>
      <c r="D54" s="596"/>
      <c r="E54" s="597"/>
      <c r="F54" s="133" t="s">
        <v>343</v>
      </c>
      <c r="G54" s="133">
        <v>186015001</v>
      </c>
      <c r="H54" s="157"/>
      <c r="I54" s="133" t="s">
        <v>342</v>
      </c>
      <c r="J54" s="157" t="s">
        <v>18</v>
      </c>
      <c r="K54" s="598" t="s">
        <v>347</v>
      </c>
      <c r="L54" s="599"/>
      <c r="M54" s="599"/>
      <c r="N54" s="599"/>
      <c r="O54" s="599"/>
      <c r="P54" s="600"/>
      <c r="Q54" s="91" t="s">
        <v>68</v>
      </c>
      <c r="R54" s="262" t="s">
        <v>14</v>
      </c>
      <c r="S54" s="243"/>
      <c r="T54" s="19"/>
      <c r="U54" s="19"/>
    </row>
    <row r="55" spans="1:21" s="18" customFormat="1" ht="33.75" hidden="1">
      <c r="A55" s="33"/>
      <c r="B55" s="144">
        <v>279000881</v>
      </c>
      <c r="C55" s="595" t="s">
        <v>354</v>
      </c>
      <c r="D55" s="596"/>
      <c r="E55" s="597"/>
      <c r="F55" s="133" t="s">
        <v>364</v>
      </c>
      <c r="G55" s="133" t="s">
        <v>355</v>
      </c>
      <c r="H55" s="157" t="s">
        <v>356</v>
      </c>
      <c r="I55" s="133"/>
      <c r="J55" s="157" t="s">
        <v>15</v>
      </c>
      <c r="K55" s="598" t="s">
        <v>375</v>
      </c>
      <c r="L55" s="599"/>
      <c r="M55" s="599"/>
      <c r="N55" s="599"/>
      <c r="O55" s="599"/>
      <c r="P55" s="600"/>
      <c r="Q55" s="91" t="s">
        <v>68</v>
      </c>
      <c r="R55" s="262" t="s">
        <v>14</v>
      </c>
      <c r="S55" s="243"/>
      <c r="T55" s="19"/>
      <c r="U55" s="19"/>
    </row>
    <row r="56" spans="1:21" s="18" customFormat="1" ht="33.75">
      <c r="A56" s="33"/>
      <c r="B56" s="252" t="s">
        <v>542</v>
      </c>
      <c r="C56" s="602" t="s">
        <v>544</v>
      </c>
      <c r="D56" s="603"/>
      <c r="E56" s="604"/>
      <c r="F56" s="148" t="s">
        <v>116</v>
      </c>
      <c r="G56" s="148" t="s">
        <v>543</v>
      </c>
      <c r="H56" s="262" t="s">
        <v>270</v>
      </c>
      <c r="I56" s="148"/>
      <c r="J56" s="262" t="s">
        <v>71</v>
      </c>
      <c r="K56" s="605" t="s">
        <v>545</v>
      </c>
      <c r="L56" s="606"/>
      <c r="M56" s="606"/>
      <c r="N56" s="606"/>
      <c r="O56" s="606"/>
      <c r="P56" s="607"/>
      <c r="Q56" s="266"/>
      <c r="R56" s="262"/>
      <c r="S56" s="243"/>
      <c r="T56" s="19"/>
      <c r="U56" s="19"/>
    </row>
    <row r="57" spans="1:21" s="18" customFormat="1" ht="22.5">
      <c r="A57" s="33"/>
      <c r="B57" s="252">
        <v>279003850</v>
      </c>
      <c r="C57" s="602" t="s">
        <v>533</v>
      </c>
      <c r="D57" s="603"/>
      <c r="E57" s="604"/>
      <c r="F57" s="148" t="s">
        <v>534</v>
      </c>
      <c r="G57" s="148" t="s">
        <v>251</v>
      </c>
      <c r="H57" s="262" t="s">
        <v>94</v>
      </c>
      <c r="I57" s="148"/>
      <c r="J57" s="262" t="s">
        <v>18</v>
      </c>
      <c r="K57" s="605" t="s">
        <v>540</v>
      </c>
      <c r="L57" s="606"/>
      <c r="M57" s="606"/>
      <c r="N57" s="606"/>
      <c r="O57" s="606"/>
      <c r="P57" s="607"/>
      <c r="Q57" s="266" t="s">
        <v>68</v>
      </c>
      <c r="R57" s="262" t="s">
        <v>14</v>
      </c>
      <c r="S57" s="243"/>
      <c r="T57" s="19"/>
      <c r="U57" s="19"/>
    </row>
    <row r="58" spans="1:21" s="18" customFormat="1" ht="46.5" customHeight="1">
      <c r="A58" s="33"/>
      <c r="B58" s="252">
        <v>210000520</v>
      </c>
      <c r="C58" s="602" t="s">
        <v>537</v>
      </c>
      <c r="D58" s="603"/>
      <c r="E58" s="604"/>
      <c r="F58" s="148" t="s">
        <v>100</v>
      </c>
      <c r="G58" s="148" t="s">
        <v>539</v>
      </c>
      <c r="H58" s="262" t="s">
        <v>365</v>
      </c>
      <c r="I58" s="148"/>
      <c r="J58" s="262" t="s">
        <v>15</v>
      </c>
      <c r="K58" s="605" t="s">
        <v>541</v>
      </c>
      <c r="L58" s="606"/>
      <c r="M58" s="606"/>
      <c r="N58" s="606"/>
      <c r="O58" s="606"/>
      <c r="P58" s="607"/>
      <c r="Q58" s="266" t="s">
        <v>68</v>
      </c>
      <c r="R58" s="262" t="s">
        <v>14</v>
      </c>
      <c r="S58" s="243"/>
      <c r="T58" s="19"/>
      <c r="U58" s="19"/>
    </row>
    <row r="59" spans="1:21" s="18" customFormat="1" ht="33.75" hidden="1">
      <c r="A59" s="33"/>
      <c r="B59" s="144">
        <v>279001810</v>
      </c>
      <c r="C59" s="595" t="s">
        <v>368</v>
      </c>
      <c r="D59" s="596"/>
      <c r="E59" s="597"/>
      <c r="F59" s="133" t="s">
        <v>362</v>
      </c>
      <c r="G59" s="133" t="s">
        <v>369</v>
      </c>
      <c r="H59" s="157" t="s">
        <v>365</v>
      </c>
      <c r="I59" s="133" t="s">
        <v>193</v>
      </c>
      <c r="J59" s="157" t="s">
        <v>18</v>
      </c>
      <c r="K59" s="598" t="s">
        <v>535</v>
      </c>
      <c r="L59" s="599"/>
      <c r="M59" s="599"/>
      <c r="N59" s="599"/>
      <c r="O59" s="599"/>
      <c r="P59" s="600"/>
      <c r="Q59" s="91" t="s">
        <v>95</v>
      </c>
      <c r="R59" s="157" t="s">
        <v>16</v>
      </c>
      <c r="S59" s="243"/>
      <c r="T59" s="19"/>
      <c r="U59" s="19"/>
    </row>
    <row r="60" spans="1:21" s="18" customFormat="1" ht="33.75" hidden="1">
      <c r="A60" s="33"/>
      <c r="B60" s="144" t="s">
        <v>371</v>
      </c>
      <c r="C60" s="595" t="s">
        <v>372</v>
      </c>
      <c r="D60" s="596"/>
      <c r="E60" s="597"/>
      <c r="F60" s="133" t="s">
        <v>362</v>
      </c>
      <c r="G60" s="133" t="s">
        <v>251</v>
      </c>
      <c r="H60" s="157" t="s">
        <v>365</v>
      </c>
      <c r="I60" s="133" t="s">
        <v>193</v>
      </c>
      <c r="J60" s="157" t="s">
        <v>18</v>
      </c>
      <c r="K60" s="598" t="s">
        <v>536</v>
      </c>
      <c r="L60" s="599"/>
      <c r="M60" s="599"/>
      <c r="N60" s="599"/>
      <c r="O60" s="599"/>
      <c r="P60" s="600"/>
      <c r="Q60" s="91" t="s">
        <v>95</v>
      </c>
      <c r="R60" s="157" t="s">
        <v>16</v>
      </c>
      <c r="S60" s="243"/>
      <c r="T60" s="19"/>
      <c r="U60" s="19"/>
    </row>
    <row r="61" spans="1:21" s="18" customFormat="1" ht="22.5" hidden="1">
      <c r="A61" s="33"/>
      <c r="B61" s="144" t="s">
        <v>378</v>
      </c>
      <c r="C61" s="595" t="s">
        <v>380</v>
      </c>
      <c r="D61" s="596"/>
      <c r="E61" s="597"/>
      <c r="F61" s="133" t="s">
        <v>379</v>
      </c>
      <c r="G61" s="133" t="s">
        <v>251</v>
      </c>
      <c r="H61" s="157" t="s">
        <v>356</v>
      </c>
      <c r="I61" s="133"/>
      <c r="J61" s="157" t="s">
        <v>15</v>
      </c>
      <c r="K61" s="601" t="s">
        <v>390</v>
      </c>
      <c r="L61" s="599"/>
      <c r="M61" s="599"/>
      <c r="N61" s="599"/>
      <c r="O61" s="599"/>
      <c r="P61" s="600"/>
      <c r="Q61" s="91" t="s">
        <v>68</v>
      </c>
      <c r="R61" s="157" t="s">
        <v>16</v>
      </c>
      <c r="S61" s="243"/>
      <c r="T61" s="19"/>
      <c r="U61" s="19"/>
    </row>
    <row r="62" spans="1:21" s="18" customFormat="1" ht="78.75" hidden="1">
      <c r="A62" s="33"/>
      <c r="B62" s="144">
        <v>352000115</v>
      </c>
      <c r="C62" s="595" t="s">
        <v>389</v>
      </c>
      <c r="D62" s="596"/>
      <c r="E62" s="597"/>
      <c r="F62" s="133" t="s">
        <v>387</v>
      </c>
      <c r="G62" s="133" t="s">
        <v>388</v>
      </c>
      <c r="H62" s="157" t="s">
        <v>365</v>
      </c>
      <c r="I62" s="133"/>
      <c r="J62" s="157" t="s">
        <v>15</v>
      </c>
      <c r="K62" s="598" t="s">
        <v>432</v>
      </c>
      <c r="L62" s="599"/>
      <c r="M62" s="599"/>
      <c r="N62" s="599"/>
      <c r="O62" s="599"/>
      <c r="P62" s="600"/>
      <c r="Q62" s="91" t="s">
        <v>68</v>
      </c>
      <c r="R62" s="157" t="s">
        <v>16</v>
      </c>
      <c r="S62" s="243"/>
      <c r="T62" s="19"/>
      <c r="U62" s="19"/>
    </row>
    <row r="63" spans="1:21" s="18" customFormat="1" ht="22.5" hidden="1">
      <c r="A63" s="33"/>
      <c r="B63" s="144">
        <v>289000237</v>
      </c>
      <c r="C63" s="595" t="s">
        <v>404</v>
      </c>
      <c r="D63" s="596"/>
      <c r="E63" s="597"/>
      <c r="F63" s="133" t="s">
        <v>140</v>
      </c>
      <c r="G63" s="133" t="s">
        <v>251</v>
      </c>
      <c r="H63" s="157" t="s">
        <v>365</v>
      </c>
      <c r="I63" s="133"/>
      <c r="J63" s="157" t="s">
        <v>15</v>
      </c>
      <c r="K63" s="598" t="s">
        <v>418</v>
      </c>
      <c r="L63" s="599"/>
      <c r="M63" s="599"/>
      <c r="N63" s="599"/>
      <c r="O63" s="599"/>
      <c r="P63" s="600"/>
      <c r="Q63" s="91" t="s">
        <v>68</v>
      </c>
      <c r="R63" s="157" t="s">
        <v>16</v>
      </c>
      <c r="S63" s="243"/>
      <c r="T63" s="19"/>
      <c r="U63" s="19"/>
    </row>
    <row r="64" spans="1:21" s="18" customFormat="1" ht="44.25" hidden="1" customHeight="1">
      <c r="A64" s="33"/>
      <c r="B64" s="144"/>
      <c r="C64" s="595" t="s">
        <v>412</v>
      </c>
      <c r="D64" s="596"/>
      <c r="E64" s="597"/>
      <c r="F64" s="133" t="s">
        <v>151</v>
      </c>
      <c r="G64" s="133"/>
      <c r="H64" s="157" t="s">
        <v>252</v>
      </c>
      <c r="I64" s="133" t="s">
        <v>417</v>
      </c>
      <c r="J64" s="157" t="s">
        <v>18</v>
      </c>
      <c r="K64" s="598" t="s">
        <v>416</v>
      </c>
      <c r="L64" s="599"/>
      <c r="M64" s="599"/>
      <c r="N64" s="599"/>
      <c r="O64" s="599"/>
      <c r="P64" s="600"/>
      <c r="Q64" s="91" t="s">
        <v>68</v>
      </c>
      <c r="R64" s="157" t="s">
        <v>16</v>
      </c>
      <c r="S64" s="243"/>
      <c r="T64" s="19"/>
      <c r="U64" s="19"/>
    </row>
    <row r="65" spans="1:21" s="18" customFormat="1" ht="50.25" hidden="1" customHeight="1">
      <c r="A65" s="33"/>
      <c r="B65" s="144">
        <v>410000760</v>
      </c>
      <c r="C65" s="595" t="s">
        <v>433</v>
      </c>
      <c r="D65" s="596"/>
      <c r="E65" s="597"/>
      <c r="F65" s="133" t="s">
        <v>93</v>
      </c>
      <c r="G65" s="133" t="s">
        <v>434</v>
      </c>
      <c r="H65" s="157" t="s">
        <v>365</v>
      </c>
      <c r="I65" s="133"/>
      <c r="J65" s="157" t="s">
        <v>15</v>
      </c>
      <c r="K65" s="598" t="s">
        <v>496</v>
      </c>
      <c r="L65" s="599"/>
      <c r="M65" s="599"/>
      <c r="N65" s="599"/>
      <c r="O65" s="599"/>
      <c r="P65" s="600"/>
      <c r="Q65" s="91" t="s">
        <v>68</v>
      </c>
      <c r="R65" s="157" t="s">
        <v>16</v>
      </c>
      <c r="S65" s="243"/>
      <c r="T65" s="19"/>
      <c r="U65" s="19"/>
    </row>
  </sheetData>
  <autoFilter ref="B6:R28"/>
  <mergeCells count="78">
    <mergeCell ref="C57:E57"/>
    <mergeCell ref="K57:P57"/>
    <mergeCell ref="C58:E58"/>
    <mergeCell ref="K58:P58"/>
    <mergeCell ref="C56:E56"/>
    <mergeCell ref="K56:P56"/>
    <mergeCell ref="T4:U4"/>
    <mergeCell ref="C36:E36"/>
    <mergeCell ref="K36:P36"/>
    <mergeCell ref="C31:E31"/>
    <mergeCell ref="K31:P31"/>
    <mergeCell ref="C32:E32"/>
    <mergeCell ref="K32:P32"/>
    <mergeCell ref="C35:E35"/>
    <mergeCell ref="K35:P35"/>
    <mergeCell ref="B5:C5"/>
    <mergeCell ref="D5:E5"/>
    <mergeCell ref="J4:M4"/>
    <mergeCell ref="C33:E33"/>
    <mergeCell ref="K33:P33"/>
    <mergeCell ref="N4:R4"/>
    <mergeCell ref="F4:I4"/>
    <mergeCell ref="C30:E30"/>
    <mergeCell ref="K30:P30"/>
    <mergeCell ref="C34:E34"/>
    <mergeCell ref="K34:P34"/>
    <mergeCell ref="C52:E52"/>
    <mergeCell ref="K52:P52"/>
    <mergeCell ref="C38:E38"/>
    <mergeCell ref="K38:P38"/>
    <mergeCell ref="C37:E37"/>
    <mergeCell ref="K37:P37"/>
    <mergeCell ref="C39:E39"/>
    <mergeCell ref="K39:P39"/>
    <mergeCell ref="C42:E42"/>
    <mergeCell ref="K42:P42"/>
    <mergeCell ref="C41:E41"/>
    <mergeCell ref="K41:P41"/>
    <mergeCell ref="C40:E40"/>
    <mergeCell ref="K40:P40"/>
    <mergeCell ref="C43:E43"/>
    <mergeCell ref="K43:P43"/>
    <mergeCell ref="C60:E60"/>
    <mergeCell ref="K60:P60"/>
    <mergeCell ref="C51:E51"/>
    <mergeCell ref="K51:P51"/>
    <mergeCell ref="C44:E44"/>
    <mergeCell ref="K44:P44"/>
    <mergeCell ref="C45:E45"/>
    <mergeCell ref="K45:P45"/>
    <mergeCell ref="C49:E49"/>
    <mergeCell ref="K49:P49"/>
    <mergeCell ref="C46:E46"/>
    <mergeCell ref="K46:P46"/>
    <mergeCell ref="C47:E47"/>
    <mergeCell ref="K47:P47"/>
    <mergeCell ref="C55:E55"/>
    <mergeCell ref="K55:P55"/>
    <mergeCell ref="C61:E61"/>
    <mergeCell ref="K61:P61"/>
    <mergeCell ref="C59:E59"/>
    <mergeCell ref="K59:P59"/>
    <mergeCell ref="C54:E54"/>
    <mergeCell ref="K54:P54"/>
    <mergeCell ref="C50:E50"/>
    <mergeCell ref="K50:P50"/>
    <mergeCell ref="C53:E53"/>
    <mergeCell ref="K53:P53"/>
    <mergeCell ref="C48:E48"/>
    <mergeCell ref="K48:P48"/>
    <mergeCell ref="C65:E65"/>
    <mergeCell ref="K65:P65"/>
    <mergeCell ref="C64:E64"/>
    <mergeCell ref="K64:P64"/>
    <mergeCell ref="C62:E62"/>
    <mergeCell ref="K62:P62"/>
    <mergeCell ref="C63:E63"/>
    <mergeCell ref="K63:P63"/>
  </mergeCells>
  <dataValidations count="5">
    <dataValidation type="list" allowBlank="1" showInputMessage="1" showErrorMessage="1" sqref="J41:J44 J31:J33 J35:J36 J38">
      <formula1>$T$7:$T$9</formula1>
    </dataValidation>
    <dataValidation type="list" allowBlank="1" showInputMessage="1" showErrorMessage="1" sqref="J37 J45:J47 J49:J65">
      <formula1>$T$7:$T$11</formula1>
    </dataValidation>
    <dataValidation type="list" allowBlank="1" showInputMessage="1" showErrorMessage="1" sqref="S31:S37 R31 R33">
      <formula1>$U$7:$U$7</formula1>
    </dataValidation>
    <dataValidation type="list" allowBlank="1" showInputMessage="1" showErrorMessage="1" sqref="J34 J39:J40">
      <formula1>$T$7:$T$10</formula1>
    </dataValidation>
    <dataValidation type="list" allowBlank="1" showInputMessage="1" showErrorMessage="1" sqref="R32 R34:R65">
      <formula1>$U$7:$U$8</formula1>
    </dataValidation>
  </dataValidations>
  <pageMargins left="0.2" right="0.2" top="0.5" bottom="0.2" header="0.3" footer="0.3"/>
  <pageSetup scale="73"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73"/>
  <sheetViews>
    <sheetView showGridLines="0" zoomScaleNormal="100" workbookViewId="0">
      <pane xSplit="3" ySplit="6" topLeftCell="D46" activePane="bottomRight" state="frozen"/>
      <selection activeCell="AC20" sqref="AC20:AE20"/>
      <selection pane="topRight" activeCell="AC20" sqref="AC20:AE20"/>
      <selection pane="bottomLeft" activeCell="AC20" sqref="AC20:AE20"/>
      <selection pane="bottomRight" activeCell="D86" sqref="D86"/>
    </sheetView>
  </sheetViews>
  <sheetFormatPr defaultColWidth="9.140625" defaultRowHeight="11.25"/>
  <cols>
    <col min="1" max="1" width="1.7109375" style="1" customWidth="1"/>
    <col min="2" max="2" width="15.5703125" style="2" customWidth="1"/>
    <col min="3" max="3" width="19.7109375" style="2" customWidth="1"/>
    <col min="4" max="5" width="9.7109375" style="2" customWidth="1"/>
    <col min="6" max="10" width="10.7109375" style="2" customWidth="1"/>
    <col min="11"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4"/>
      <c r="F1" s="17"/>
      <c r="G1" s="17"/>
      <c r="H1" s="17"/>
      <c r="I1" s="17"/>
    </row>
    <row r="2" spans="2:21">
      <c r="B2" s="14"/>
      <c r="C2" s="17"/>
      <c r="D2" s="17"/>
      <c r="F2" s="8"/>
      <c r="G2" s="4" t="s">
        <v>13</v>
      </c>
      <c r="H2" s="5"/>
      <c r="I2" s="3" t="s">
        <v>1</v>
      </c>
      <c r="J2" s="6"/>
      <c r="K2" s="3" t="s">
        <v>29</v>
      </c>
      <c r="M2" s="1"/>
      <c r="N2" s="7"/>
      <c r="O2" s="3" t="s">
        <v>30</v>
      </c>
      <c r="P2" s="1"/>
      <c r="Q2" s="1"/>
      <c r="R2" s="18"/>
    </row>
    <row r="3" spans="2:21">
      <c r="B3" s="14"/>
      <c r="F3" s="17"/>
      <c r="G3" s="17"/>
      <c r="H3" s="17"/>
      <c r="I3" s="17"/>
      <c r="K3" s="17"/>
      <c r="L3" s="17"/>
      <c r="M3" s="17"/>
      <c r="N3" s="17"/>
      <c r="O3" s="17"/>
      <c r="P3" s="17"/>
      <c r="Q3" s="17"/>
    </row>
    <row r="4" spans="2:21">
      <c r="B4" s="13" t="s">
        <v>10</v>
      </c>
      <c r="C4" s="70">
        <f ca="1">NOW()</f>
        <v>43469.727162962961</v>
      </c>
      <c r="D4" s="12"/>
      <c r="E4" s="12"/>
      <c r="F4" s="623">
        <v>43466</v>
      </c>
      <c r="G4" s="624"/>
      <c r="H4" s="624"/>
      <c r="I4" s="625"/>
      <c r="J4" s="619">
        <v>43497</v>
      </c>
      <c r="K4" s="620"/>
      <c r="L4" s="620"/>
      <c r="M4" s="621"/>
      <c r="N4" s="622">
        <v>43525</v>
      </c>
      <c r="O4" s="622"/>
      <c r="P4" s="622"/>
      <c r="Q4" s="622"/>
      <c r="R4" s="622"/>
      <c r="S4" s="18"/>
      <c r="T4" s="628" t="s">
        <v>17</v>
      </c>
      <c r="U4" s="629"/>
    </row>
    <row r="5" spans="2:21">
      <c r="B5" s="616" t="s">
        <v>19</v>
      </c>
      <c r="C5" s="616"/>
      <c r="D5" s="617" t="s">
        <v>358</v>
      </c>
      <c r="E5" s="618"/>
      <c r="F5" s="151" t="s">
        <v>395</v>
      </c>
      <c r="G5" s="151" t="s">
        <v>396</v>
      </c>
      <c r="H5" s="151" t="s">
        <v>397</v>
      </c>
      <c r="I5" s="151" t="s">
        <v>398</v>
      </c>
      <c r="J5" s="151" t="s">
        <v>423</v>
      </c>
      <c r="K5" s="151" t="s">
        <v>424</v>
      </c>
      <c r="L5" s="151" t="s">
        <v>425</v>
      </c>
      <c r="M5" s="151" t="s">
        <v>426</v>
      </c>
      <c r="N5" s="151" t="s">
        <v>527</v>
      </c>
      <c r="O5" s="151" t="s">
        <v>528</v>
      </c>
      <c r="P5" s="151" t="s">
        <v>529</v>
      </c>
      <c r="Q5" s="151" t="s">
        <v>530</v>
      </c>
      <c r="R5" s="151" t="s">
        <v>531</v>
      </c>
      <c r="T5" s="251"/>
      <c r="U5" s="251"/>
    </row>
    <row r="6" spans="2:21" s="4" customFormat="1" ht="13.5" customHeight="1">
      <c r="B6" s="10" t="s">
        <v>2</v>
      </c>
      <c r="C6" s="11" t="s">
        <v>22</v>
      </c>
      <c r="D6" s="100" t="s">
        <v>46</v>
      </c>
      <c r="E6" s="36" t="s">
        <v>48</v>
      </c>
      <c r="F6" s="99">
        <v>43465</v>
      </c>
      <c r="G6" s="99">
        <v>43472</v>
      </c>
      <c r="H6" s="99">
        <v>43479</v>
      </c>
      <c r="I6" s="99">
        <v>43486</v>
      </c>
      <c r="J6" s="99">
        <v>43493</v>
      </c>
      <c r="K6" s="99">
        <v>43500</v>
      </c>
      <c r="L6" s="99">
        <v>43507</v>
      </c>
      <c r="M6" s="99">
        <v>43514</v>
      </c>
      <c r="N6" s="99">
        <v>43521</v>
      </c>
      <c r="O6" s="99">
        <v>43528</v>
      </c>
      <c r="P6" s="99">
        <v>43535</v>
      </c>
      <c r="Q6" s="99">
        <v>43542</v>
      </c>
      <c r="R6" s="99">
        <v>43549</v>
      </c>
      <c r="T6" s="250" t="s">
        <v>7</v>
      </c>
      <c r="U6" s="250" t="s">
        <v>9</v>
      </c>
    </row>
    <row r="7" spans="2:21" s="51" customFormat="1">
      <c r="B7" s="56">
        <v>186001500</v>
      </c>
      <c r="C7" s="292" t="s">
        <v>33</v>
      </c>
      <c r="D7" s="164">
        <v>30</v>
      </c>
      <c r="E7" s="94"/>
      <c r="F7" s="59">
        <v>5</v>
      </c>
      <c r="G7" s="129">
        <v>0</v>
      </c>
      <c r="H7" s="59">
        <v>5</v>
      </c>
      <c r="I7" s="130">
        <v>0</v>
      </c>
      <c r="J7" s="83">
        <v>0</v>
      </c>
      <c r="K7" s="59">
        <v>5</v>
      </c>
      <c r="L7" s="129">
        <v>0</v>
      </c>
      <c r="M7" s="60">
        <v>5</v>
      </c>
      <c r="N7" s="58">
        <v>5</v>
      </c>
      <c r="O7" s="594">
        <v>5</v>
      </c>
      <c r="P7" s="129">
        <v>0</v>
      </c>
      <c r="Q7" s="129">
        <v>0</v>
      </c>
      <c r="R7" s="130">
        <v>0</v>
      </c>
      <c r="S7" s="53"/>
      <c r="T7" s="48" t="s">
        <v>15</v>
      </c>
      <c r="U7" s="84" t="s">
        <v>14</v>
      </c>
    </row>
    <row r="8" spans="2:21" s="51" customFormat="1">
      <c r="B8" s="50">
        <v>186002441</v>
      </c>
      <c r="C8" s="139" t="s">
        <v>35</v>
      </c>
      <c r="D8" s="164">
        <v>60</v>
      </c>
      <c r="E8" s="52"/>
      <c r="F8" s="59">
        <v>8</v>
      </c>
      <c r="G8" s="59">
        <v>8</v>
      </c>
      <c r="H8" s="59">
        <v>8</v>
      </c>
      <c r="I8" s="60">
        <v>8</v>
      </c>
      <c r="J8" s="58">
        <v>8</v>
      </c>
      <c r="K8" s="59">
        <v>8</v>
      </c>
      <c r="L8" s="59">
        <v>8</v>
      </c>
      <c r="M8" s="60">
        <v>4</v>
      </c>
      <c r="N8" s="83">
        <v>0</v>
      </c>
      <c r="O8" s="268">
        <v>0</v>
      </c>
      <c r="P8" s="129">
        <v>0</v>
      </c>
      <c r="Q8" s="129">
        <v>0</v>
      </c>
      <c r="R8" s="130">
        <v>0</v>
      </c>
      <c r="S8" s="53"/>
      <c r="T8" s="174" t="s">
        <v>18</v>
      </c>
      <c r="U8" s="174" t="s">
        <v>16</v>
      </c>
    </row>
    <row r="9" spans="2:21" s="47" customFormat="1">
      <c r="B9" s="50">
        <v>186002449</v>
      </c>
      <c r="C9" s="139" t="s">
        <v>34</v>
      </c>
      <c r="D9" s="164">
        <v>15</v>
      </c>
      <c r="E9" s="52"/>
      <c r="F9" s="59">
        <v>4</v>
      </c>
      <c r="G9" s="59">
        <v>4</v>
      </c>
      <c r="H9" s="59">
        <v>4</v>
      </c>
      <c r="I9" s="60">
        <v>3</v>
      </c>
      <c r="J9" s="83">
        <v>0</v>
      </c>
      <c r="K9" s="129">
        <v>0</v>
      </c>
      <c r="L9" s="129">
        <v>0</v>
      </c>
      <c r="M9" s="130">
        <v>0</v>
      </c>
      <c r="N9" s="83">
        <v>0</v>
      </c>
      <c r="O9" s="268">
        <v>0</v>
      </c>
      <c r="P9" s="129">
        <v>0</v>
      </c>
      <c r="Q9" s="129">
        <v>0</v>
      </c>
      <c r="R9" s="130">
        <v>0</v>
      </c>
      <c r="S9" s="53"/>
      <c r="T9" s="174" t="s">
        <v>71</v>
      </c>
      <c r="U9" s="49"/>
    </row>
    <row r="10" spans="2:21" s="47" customFormat="1">
      <c r="B10" s="50">
        <v>186001791</v>
      </c>
      <c r="C10" s="141" t="s">
        <v>65</v>
      </c>
      <c r="D10" s="164">
        <v>5</v>
      </c>
      <c r="E10" s="52"/>
      <c r="F10" s="129">
        <v>0</v>
      </c>
      <c r="G10" s="59">
        <v>5</v>
      </c>
      <c r="H10" s="129">
        <v>0</v>
      </c>
      <c r="I10" s="130">
        <v>0</v>
      </c>
      <c r="J10" s="83">
        <v>0</v>
      </c>
      <c r="K10" s="129">
        <v>0</v>
      </c>
      <c r="L10" s="129">
        <v>0</v>
      </c>
      <c r="M10" s="130">
        <v>0</v>
      </c>
      <c r="N10" s="83">
        <v>0</v>
      </c>
      <c r="O10" s="268">
        <v>0</v>
      </c>
      <c r="P10" s="129">
        <v>0</v>
      </c>
      <c r="Q10" s="129">
        <v>0</v>
      </c>
      <c r="R10" s="130">
        <v>0</v>
      </c>
      <c r="S10" s="53"/>
      <c r="T10" s="174" t="s">
        <v>153</v>
      </c>
      <c r="U10" s="49"/>
    </row>
    <row r="11" spans="2:21" s="47" customFormat="1">
      <c r="B11" s="61">
        <v>186001863</v>
      </c>
      <c r="C11" s="138" t="s">
        <v>36</v>
      </c>
      <c r="D11" s="129">
        <v>0</v>
      </c>
      <c r="E11" s="130"/>
      <c r="F11" s="129">
        <v>0</v>
      </c>
      <c r="G11" s="129">
        <v>0</v>
      </c>
      <c r="H11" s="129">
        <v>0</v>
      </c>
      <c r="I11" s="130">
        <v>0</v>
      </c>
      <c r="J11" s="83">
        <v>0</v>
      </c>
      <c r="K11" s="129">
        <v>0</v>
      </c>
      <c r="L11" s="129">
        <v>0</v>
      </c>
      <c r="M11" s="130">
        <v>0</v>
      </c>
      <c r="N11" s="83">
        <v>0</v>
      </c>
      <c r="O11" s="268">
        <v>0</v>
      </c>
      <c r="P11" s="129">
        <v>0</v>
      </c>
      <c r="Q11" s="129">
        <v>0</v>
      </c>
      <c r="R11" s="130">
        <v>0</v>
      </c>
      <c r="S11" s="53"/>
      <c r="T11" s="174" t="s">
        <v>195</v>
      </c>
      <c r="U11" s="49"/>
    </row>
    <row r="12" spans="2:21" s="47" customFormat="1">
      <c r="B12" s="50">
        <v>186179100</v>
      </c>
      <c r="C12" s="141" t="s">
        <v>64</v>
      </c>
      <c r="D12" s="164">
        <v>830</v>
      </c>
      <c r="E12" s="52"/>
      <c r="F12" s="59">
        <v>64</v>
      </c>
      <c r="G12" s="59">
        <v>74</v>
      </c>
      <c r="H12" s="59">
        <v>72</v>
      </c>
      <c r="I12" s="60">
        <v>76</v>
      </c>
      <c r="J12" s="58">
        <v>68</v>
      </c>
      <c r="K12" s="59">
        <v>24</v>
      </c>
      <c r="L12" s="59">
        <v>76</v>
      </c>
      <c r="M12" s="60">
        <v>70</v>
      </c>
      <c r="N12" s="58">
        <v>66</v>
      </c>
      <c r="O12" s="594">
        <v>70</v>
      </c>
      <c r="P12" s="59">
        <v>56</v>
      </c>
      <c r="Q12" s="59">
        <v>60</v>
      </c>
      <c r="R12" s="60">
        <v>54</v>
      </c>
      <c r="S12" s="53"/>
      <c r="T12" s="49"/>
      <c r="U12" s="49"/>
    </row>
    <row r="13" spans="2:21" s="47" customFormat="1">
      <c r="B13" s="50">
        <v>186186301</v>
      </c>
      <c r="C13" s="141" t="s">
        <v>51</v>
      </c>
      <c r="D13" s="164">
        <v>650</v>
      </c>
      <c r="E13" s="52"/>
      <c r="F13" s="59">
        <v>40</v>
      </c>
      <c r="G13" s="59">
        <v>52</v>
      </c>
      <c r="H13" s="59">
        <v>60</v>
      </c>
      <c r="I13" s="60">
        <v>60</v>
      </c>
      <c r="J13" s="58">
        <v>68</v>
      </c>
      <c r="K13" s="59">
        <v>60</v>
      </c>
      <c r="L13" s="59">
        <v>44</v>
      </c>
      <c r="M13" s="60">
        <v>44</v>
      </c>
      <c r="N13" s="58">
        <v>48</v>
      </c>
      <c r="O13" s="594">
        <v>42</v>
      </c>
      <c r="P13" s="59">
        <v>48</v>
      </c>
      <c r="Q13" s="59">
        <v>48</v>
      </c>
      <c r="R13" s="60">
        <v>36</v>
      </c>
      <c r="S13" s="53"/>
      <c r="T13" s="49"/>
      <c r="U13" s="49"/>
    </row>
    <row r="14" spans="2:21" s="47" customFormat="1">
      <c r="B14" s="50">
        <v>186017008</v>
      </c>
      <c r="C14" s="145" t="s">
        <v>77</v>
      </c>
      <c r="D14" s="164">
        <v>115</v>
      </c>
      <c r="E14" s="52"/>
      <c r="F14" s="59">
        <v>8</v>
      </c>
      <c r="G14" s="59">
        <v>8</v>
      </c>
      <c r="H14" s="59">
        <v>8</v>
      </c>
      <c r="I14" s="60">
        <v>8</v>
      </c>
      <c r="J14" s="58">
        <v>8</v>
      </c>
      <c r="K14" s="59">
        <v>8</v>
      </c>
      <c r="L14" s="59">
        <v>8</v>
      </c>
      <c r="M14" s="60">
        <v>8</v>
      </c>
      <c r="N14" s="58">
        <v>8</v>
      </c>
      <c r="O14" s="594">
        <v>8</v>
      </c>
      <c r="P14" s="59">
        <v>8</v>
      </c>
      <c r="Q14" s="59">
        <v>8</v>
      </c>
      <c r="R14" s="60">
        <v>19</v>
      </c>
      <c r="S14" s="53"/>
      <c r="T14" s="49"/>
      <c r="U14" s="49"/>
    </row>
    <row r="15" spans="2:21" s="47" customFormat="1">
      <c r="B15" s="50">
        <v>186017009</v>
      </c>
      <c r="C15" s="145" t="s">
        <v>76</v>
      </c>
      <c r="D15" s="164">
        <v>181</v>
      </c>
      <c r="E15" s="52"/>
      <c r="F15" s="59">
        <v>12</v>
      </c>
      <c r="G15" s="59">
        <v>12</v>
      </c>
      <c r="H15" s="59">
        <v>12</v>
      </c>
      <c r="I15" s="60">
        <v>12</v>
      </c>
      <c r="J15" s="58">
        <v>12</v>
      </c>
      <c r="K15" s="59">
        <v>12</v>
      </c>
      <c r="L15" s="59">
        <v>12</v>
      </c>
      <c r="M15" s="60">
        <v>12</v>
      </c>
      <c r="N15" s="58">
        <v>12</v>
      </c>
      <c r="O15" s="594">
        <v>12</v>
      </c>
      <c r="P15" s="59">
        <v>24</v>
      </c>
      <c r="Q15" s="59">
        <v>12</v>
      </c>
      <c r="R15" s="60">
        <v>25</v>
      </c>
      <c r="S15" s="53"/>
      <c r="T15" s="49"/>
      <c r="U15" s="49"/>
    </row>
    <row r="16" spans="2:21" s="47" customFormat="1">
      <c r="B16" s="50">
        <v>186017014</v>
      </c>
      <c r="C16" s="161" t="s">
        <v>224</v>
      </c>
      <c r="D16" s="164">
        <v>8</v>
      </c>
      <c r="E16" s="52">
        <v>0</v>
      </c>
      <c r="F16" s="129">
        <v>0</v>
      </c>
      <c r="G16" s="59">
        <v>4</v>
      </c>
      <c r="H16" s="129">
        <v>0</v>
      </c>
      <c r="I16" s="130">
        <v>0</v>
      </c>
      <c r="J16" s="83">
        <v>0</v>
      </c>
      <c r="K16" s="129">
        <v>0</v>
      </c>
      <c r="L16" s="59">
        <v>4</v>
      </c>
      <c r="M16" s="130">
        <v>0</v>
      </c>
      <c r="N16" s="83">
        <v>0</v>
      </c>
      <c r="O16" s="268">
        <v>0</v>
      </c>
      <c r="P16" s="129">
        <v>0</v>
      </c>
      <c r="Q16" s="129">
        <v>0</v>
      </c>
      <c r="R16" s="130">
        <v>0</v>
      </c>
      <c r="S16" s="53"/>
      <c r="T16" s="49"/>
      <c r="U16" s="49"/>
    </row>
    <row r="17" spans="1:21" s="47" customFormat="1">
      <c r="B17" s="257">
        <v>186017015</v>
      </c>
      <c r="C17" s="258" t="s">
        <v>225</v>
      </c>
      <c r="D17" s="164">
        <v>35</v>
      </c>
      <c r="E17" s="52"/>
      <c r="F17" s="59">
        <v>5</v>
      </c>
      <c r="G17" s="59">
        <v>5</v>
      </c>
      <c r="H17" s="59">
        <v>5</v>
      </c>
      <c r="I17" s="60">
        <v>5</v>
      </c>
      <c r="J17" s="58">
        <v>5</v>
      </c>
      <c r="K17" s="59">
        <v>5</v>
      </c>
      <c r="L17" s="59">
        <v>5</v>
      </c>
      <c r="M17" s="130">
        <v>0</v>
      </c>
      <c r="N17" s="83">
        <v>0</v>
      </c>
      <c r="O17" s="268">
        <v>0</v>
      </c>
      <c r="P17" s="129">
        <v>0</v>
      </c>
      <c r="Q17" s="129">
        <v>0</v>
      </c>
      <c r="R17" s="130">
        <v>0</v>
      </c>
      <c r="S17" s="53"/>
      <c r="T17" s="49"/>
      <c r="U17" s="49"/>
    </row>
    <row r="18" spans="1:21" s="47" customFormat="1">
      <c r="B18" s="61">
        <v>186015007</v>
      </c>
      <c r="C18" s="139" t="s">
        <v>38</v>
      </c>
      <c r="D18" s="164">
        <v>23</v>
      </c>
      <c r="E18" s="52">
        <v>0</v>
      </c>
      <c r="F18" s="129">
        <v>0</v>
      </c>
      <c r="G18" s="299">
        <v>6</v>
      </c>
      <c r="H18" s="59">
        <v>6</v>
      </c>
      <c r="I18" s="60">
        <v>6</v>
      </c>
      <c r="J18" s="83">
        <v>0</v>
      </c>
      <c r="K18" s="129">
        <v>0</v>
      </c>
      <c r="L18" s="59">
        <v>5</v>
      </c>
      <c r="M18" s="130">
        <v>0</v>
      </c>
      <c r="N18" s="83">
        <v>0</v>
      </c>
      <c r="O18" s="268">
        <v>0</v>
      </c>
      <c r="P18" s="129">
        <v>0</v>
      </c>
      <c r="Q18" s="129">
        <v>0</v>
      </c>
      <c r="R18" s="130">
        <v>0</v>
      </c>
      <c r="S18" s="53"/>
      <c r="T18" s="49"/>
      <c r="U18" s="49"/>
    </row>
    <row r="19" spans="1:21" s="47" customFormat="1">
      <c r="B19" s="61">
        <v>186015008</v>
      </c>
      <c r="C19" s="138" t="s">
        <v>47</v>
      </c>
      <c r="D19" s="164">
        <v>10</v>
      </c>
      <c r="E19" s="52"/>
      <c r="F19" s="299">
        <v>4</v>
      </c>
      <c r="G19" s="299">
        <v>4</v>
      </c>
      <c r="H19" s="129">
        <v>0</v>
      </c>
      <c r="I19" s="130">
        <v>0</v>
      </c>
      <c r="J19" s="83">
        <v>0</v>
      </c>
      <c r="K19" s="129">
        <v>0</v>
      </c>
      <c r="L19" s="59">
        <v>2</v>
      </c>
      <c r="M19" s="130">
        <v>0</v>
      </c>
      <c r="N19" s="83">
        <v>0</v>
      </c>
      <c r="O19" s="268">
        <v>0</v>
      </c>
      <c r="P19" s="129">
        <v>0</v>
      </c>
      <c r="Q19" s="129">
        <v>0</v>
      </c>
      <c r="R19" s="130">
        <v>0</v>
      </c>
      <c r="S19" s="53"/>
      <c r="T19" s="49"/>
      <c r="U19" s="49"/>
    </row>
    <row r="20" spans="1:21" s="47" customFormat="1">
      <c r="B20" s="61">
        <v>186015009</v>
      </c>
      <c r="C20" s="138" t="s">
        <v>39</v>
      </c>
      <c r="D20" s="164">
        <v>5</v>
      </c>
      <c r="E20" s="52">
        <v>0</v>
      </c>
      <c r="F20" s="129">
        <v>0</v>
      </c>
      <c r="G20" s="299">
        <v>5</v>
      </c>
      <c r="H20" s="129">
        <v>0</v>
      </c>
      <c r="I20" s="130">
        <v>0</v>
      </c>
      <c r="J20" s="83">
        <v>0</v>
      </c>
      <c r="K20" s="129">
        <v>0</v>
      </c>
      <c r="L20" s="129">
        <v>0</v>
      </c>
      <c r="M20" s="130">
        <v>0</v>
      </c>
      <c r="N20" s="83">
        <v>0</v>
      </c>
      <c r="O20" s="268">
        <v>0</v>
      </c>
      <c r="P20" s="129">
        <v>0</v>
      </c>
      <c r="Q20" s="129">
        <v>0</v>
      </c>
      <c r="R20" s="130">
        <v>0</v>
      </c>
      <c r="S20" s="53"/>
      <c r="T20" s="49"/>
      <c r="U20" s="49"/>
    </row>
    <row r="21" spans="1:21" s="47" customFormat="1">
      <c r="B21" s="50">
        <v>186015010</v>
      </c>
      <c r="C21" s="139" t="s">
        <v>37</v>
      </c>
      <c r="D21" s="164">
        <v>27</v>
      </c>
      <c r="E21" s="52">
        <v>0</v>
      </c>
      <c r="F21" s="129">
        <v>0</v>
      </c>
      <c r="G21" s="59">
        <v>6</v>
      </c>
      <c r="H21" s="129">
        <v>0</v>
      </c>
      <c r="I21" s="60">
        <v>6</v>
      </c>
      <c r="J21" s="83">
        <v>0</v>
      </c>
      <c r="K21" s="129">
        <v>0</v>
      </c>
      <c r="L21" s="129">
        <v>0</v>
      </c>
      <c r="M21" s="60">
        <v>9</v>
      </c>
      <c r="N21" s="83">
        <v>0</v>
      </c>
      <c r="O21" s="594">
        <v>6</v>
      </c>
      <c r="P21" s="129">
        <v>0</v>
      </c>
      <c r="Q21" s="129">
        <v>0</v>
      </c>
      <c r="R21" s="130">
        <v>0</v>
      </c>
      <c r="S21" s="53"/>
      <c r="T21" s="49"/>
      <c r="U21" s="49"/>
    </row>
    <row r="22" spans="1:21" s="47" customFormat="1">
      <c r="B22" s="50">
        <v>186015011</v>
      </c>
      <c r="C22" s="139" t="s">
        <v>40</v>
      </c>
      <c r="D22" s="164">
        <v>165</v>
      </c>
      <c r="E22" s="52"/>
      <c r="F22" s="59">
        <v>14</v>
      </c>
      <c r="G22" s="59">
        <v>14</v>
      </c>
      <c r="H22" s="59">
        <v>12</v>
      </c>
      <c r="I22" s="60">
        <v>12</v>
      </c>
      <c r="J22" s="58">
        <v>12</v>
      </c>
      <c r="K22" s="59">
        <v>12</v>
      </c>
      <c r="L22" s="59">
        <v>12</v>
      </c>
      <c r="M22" s="60">
        <v>16</v>
      </c>
      <c r="N22" s="58">
        <v>16</v>
      </c>
      <c r="O22" s="594">
        <v>16</v>
      </c>
      <c r="P22" s="59">
        <v>16</v>
      </c>
      <c r="Q22" s="59">
        <v>13</v>
      </c>
      <c r="R22" s="130">
        <v>0</v>
      </c>
      <c r="S22" s="53"/>
      <c r="T22" s="49"/>
      <c r="U22" s="49"/>
    </row>
    <row r="23" spans="1:21" s="47" customFormat="1">
      <c r="B23" s="50">
        <v>186015042</v>
      </c>
      <c r="C23" s="139" t="s">
        <v>41</v>
      </c>
      <c r="D23" s="164">
        <v>550</v>
      </c>
      <c r="E23" s="52"/>
      <c r="F23" s="59">
        <v>42</v>
      </c>
      <c r="G23" s="59">
        <v>42</v>
      </c>
      <c r="H23" s="59">
        <v>42</v>
      </c>
      <c r="I23" s="60">
        <v>42</v>
      </c>
      <c r="J23" s="58">
        <v>42</v>
      </c>
      <c r="K23" s="59">
        <v>42</v>
      </c>
      <c r="L23" s="59">
        <v>63</v>
      </c>
      <c r="M23" s="60">
        <v>21</v>
      </c>
      <c r="N23" s="58">
        <v>63</v>
      </c>
      <c r="O23" s="594">
        <v>49</v>
      </c>
      <c r="P23" s="59">
        <v>60</v>
      </c>
      <c r="Q23" s="59">
        <v>42</v>
      </c>
      <c r="R23" s="130">
        <v>0</v>
      </c>
      <c r="S23" s="53"/>
      <c r="T23" s="49"/>
      <c r="U23" s="49"/>
    </row>
    <row r="24" spans="1:21" s="47" customFormat="1">
      <c r="B24" s="50">
        <v>186015043</v>
      </c>
      <c r="C24" s="139" t="s">
        <v>42</v>
      </c>
      <c r="D24" s="164">
        <v>300</v>
      </c>
      <c r="E24" s="52"/>
      <c r="F24" s="59">
        <v>32</v>
      </c>
      <c r="G24" s="59">
        <v>24</v>
      </c>
      <c r="H24" s="59">
        <v>32</v>
      </c>
      <c r="I24" s="60">
        <v>40</v>
      </c>
      <c r="J24" s="58">
        <v>32</v>
      </c>
      <c r="K24" s="59">
        <v>32</v>
      </c>
      <c r="L24" s="59">
        <v>24</v>
      </c>
      <c r="M24" s="60">
        <v>32</v>
      </c>
      <c r="N24" s="58">
        <v>32</v>
      </c>
      <c r="O24" s="594">
        <v>20</v>
      </c>
      <c r="P24" s="129">
        <v>0</v>
      </c>
      <c r="Q24" s="129">
        <v>0</v>
      </c>
      <c r="R24" s="130">
        <v>0</v>
      </c>
      <c r="S24" s="53"/>
      <c r="T24" s="49"/>
      <c r="U24" s="49"/>
    </row>
    <row r="25" spans="1:21" s="47" customFormat="1">
      <c r="B25" s="50">
        <v>186015045</v>
      </c>
      <c r="C25" s="143" t="s">
        <v>43</v>
      </c>
      <c r="D25" s="164">
        <v>90</v>
      </c>
      <c r="E25" s="52"/>
      <c r="F25" s="59">
        <v>8</v>
      </c>
      <c r="G25" s="59">
        <v>12</v>
      </c>
      <c r="H25" s="59">
        <v>16</v>
      </c>
      <c r="I25" s="60">
        <v>12</v>
      </c>
      <c r="J25" s="58">
        <v>16</v>
      </c>
      <c r="K25" s="129">
        <v>0</v>
      </c>
      <c r="L25" s="129">
        <v>0</v>
      </c>
      <c r="M25" s="60">
        <v>26</v>
      </c>
      <c r="N25" s="83">
        <v>0</v>
      </c>
      <c r="O25" s="268">
        <v>0</v>
      </c>
      <c r="P25" s="129">
        <v>0</v>
      </c>
      <c r="Q25" s="129">
        <v>0</v>
      </c>
      <c r="R25" s="130">
        <v>0</v>
      </c>
      <c r="S25" s="53"/>
      <c r="T25" s="49"/>
      <c r="U25" s="49"/>
    </row>
    <row r="26" spans="1:21" s="47" customFormat="1">
      <c r="B26" s="50">
        <v>186015049</v>
      </c>
      <c r="C26" s="139" t="s">
        <v>44</v>
      </c>
      <c r="D26" s="164">
        <v>75</v>
      </c>
      <c r="E26" s="52">
        <v>8</v>
      </c>
      <c r="F26" s="129">
        <v>8</v>
      </c>
      <c r="G26" s="59">
        <v>8</v>
      </c>
      <c r="H26" s="59">
        <v>6</v>
      </c>
      <c r="I26" s="60">
        <v>8</v>
      </c>
      <c r="J26" s="58">
        <v>24</v>
      </c>
      <c r="K26" s="59">
        <v>5</v>
      </c>
      <c r="L26" s="129">
        <v>0</v>
      </c>
      <c r="M26" s="60">
        <v>8</v>
      </c>
      <c r="N26" s="83">
        <v>8</v>
      </c>
      <c r="O26" s="268">
        <v>0</v>
      </c>
      <c r="P26" s="129">
        <v>0</v>
      </c>
      <c r="Q26" s="129">
        <v>0</v>
      </c>
      <c r="R26" s="130">
        <v>0</v>
      </c>
      <c r="S26" s="53"/>
      <c r="T26" s="49"/>
      <c r="U26" s="49"/>
    </row>
    <row r="27" spans="1:21" s="47" customFormat="1">
      <c r="B27" s="50">
        <v>186015038</v>
      </c>
      <c r="C27" s="139" t="s">
        <v>52</v>
      </c>
      <c r="D27" s="164">
        <v>10</v>
      </c>
      <c r="E27" s="52"/>
      <c r="F27" s="59">
        <v>4</v>
      </c>
      <c r="G27" s="129">
        <v>0</v>
      </c>
      <c r="H27" s="59">
        <v>6</v>
      </c>
      <c r="I27" s="130">
        <v>0</v>
      </c>
      <c r="J27" s="83">
        <v>0</v>
      </c>
      <c r="K27" s="129">
        <v>0</v>
      </c>
      <c r="L27" s="129">
        <v>0</v>
      </c>
      <c r="M27" s="130">
        <v>0</v>
      </c>
      <c r="N27" s="83">
        <v>0</v>
      </c>
      <c r="O27" s="268">
        <v>0</v>
      </c>
      <c r="P27" s="129">
        <v>0</v>
      </c>
      <c r="Q27" s="129">
        <v>0</v>
      </c>
      <c r="R27" s="130">
        <v>0</v>
      </c>
      <c r="S27" s="53"/>
      <c r="T27" s="49"/>
      <c r="U27" s="49"/>
    </row>
    <row r="28" spans="1:21" s="254" customFormat="1">
      <c r="A28" s="47"/>
      <c r="B28" s="61">
        <v>186015039</v>
      </c>
      <c r="C28" s="138" t="s">
        <v>53</v>
      </c>
      <c r="D28" s="164">
        <v>5</v>
      </c>
      <c r="E28" s="52">
        <v>0</v>
      </c>
      <c r="F28" s="129">
        <v>0</v>
      </c>
      <c r="G28" s="129">
        <v>0</v>
      </c>
      <c r="H28" s="129">
        <v>0</v>
      </c>
      <c r="I28" s="130">
        <v>0</v>
      </c>
      <c r="J28" s="83">
        <v>0</v>
      </c>
      <c r="K28" s="129">
        <v>0</v>
      </c>
      <c r="L28" s="59">
        <v>5</v>
      </c>
      <c r="M28" s="130">
        <v>0</v>
      </c>
      <c r="N28" s="83">
        <v>0</v>
      </c>
      <c r="O28" s="268">
        <v>0</v>
      </c>
      <c r="P28" s="129">
        <v>0</v>
      </c>
      <c r="Q28" s="129">
        <v>0</v>
      </c>
      <c r="R28" s="130">
        <v>0</v>
      </c>
      <c r="S28" s="267"/>
      <c r="T28" s="253"/>
      <c r="U28" s="253"/>
    </row>
    <row r="29" spans="1:21" s="47" customFormat="1">
      <c r="A29" s="260"/>
      <c r="B29" s="50">
        <v>186015017</v>
      </c>
      <c r="C29" s="139" t="s">
        <v>31</v>
      </c>
      <c r="D29" s="164">
        <v>0</v>
      </c>
      <c r="E29" s="52">
        <v>0</v>
      </c>
      <c r="F29" s="129">
        <v>0</v>
      </c>
      <c r="G29" s="129">
        <v>0</v>
      </c>
      <c r="H29" s="129">
        <v>0</v>
      </c>
      <c r="I29" s="130">
        <v>0</v>
      </c>
      <c r="J29" s="83">
        <v>0</v>
      </c>
      <c r="K29" s="129">
        <v>0</v>
      </c>
      <c r="L29" s="129">
        <v>0</v>
      </c>
      <c r="M29" s="130">
        <v>0</v>
      </c>
      <c r="N29" s="83">
        <v>0</v>
      </c>
      <c r="O29" s="268">
        <v>0</v>
      </c>
      <c r="P29" s="129">
        <v>0</v>
      </c>
      <c r="Q29" s="129">
        <v>0</v>
      </c>
      <c r="R29" s="130">
        <v>0</v>
      </c>
      <c r="S29" s="53"/>
      <c r="T29" s="49"/>
      <c r="U29" s="49"/>
    </row>
    <row r="30" spans="1:21" s="47" customFormat="1">
      <c r="A30" s="261"/>
      <c r="B30" s="50">
        <v>186015046</v>
      </c>
      <c r="C30" s="139" t="s">
        <v>32</v>
      </c>
      <c r="D30" s="164">
        <v>0</v>
      </c>
      <c r="E30" s="52">
        <v>0</v>
      </c>
      <c r="F30" s="129">
        <v>0</v>
      </c>
      <c r="G30" s="129">
        <v>0</v>
      </c>
      <c r="H30" s="129">
        <v>0</v>
      </c>
      <c r="I30" s="130">
        <v>0</v>
      </c>
      <c r="J30" s="83">
        <v>0</v>
      </c>
      <c r="K30" s="129">
        <v>0</v>
      </c>
      <c r="L30" s="129">
        <v>0</v>
      </c>
      <c r="M30" s="130">
        <v>0</v>
      </c>
      <c r="N30" s="83">
        <v>0</v>
      </c>
      <c r="O30" s="268">
        <v>0</v>
      </c>
      <c r="P30" s="129">
        <v>0</v>
      </c>
      <c r="Q30" s="129">
        <v>0</v>
      </c>
      <c r="R30" s="130">
        <v>0</v>
      </c>
      <c r="S30" s="53"/>
      <c r="T30" s="49"/>
      <c r="U30" s="49"/>
    </row>
    <row r="31" spans="1:21" s="47" customFormat="1">
      <c r="A31" s="260"/>
      <c r="B31" s="257">
        <v>186015085</v>
      </c>
      <c r="C31" s="255" t="s">
        <v>260</v>
      </c>
      <c r="D31" s="164">
        <v>375</v>
      </c>
      <c r="E31" s="256"/>
      <c r="F31" s="59">
        <v>36</v>
      </c>
      <c r="G31" s="59">
        <v>20</v>
      </c>
      <c r="H31" s="59">
        <v>16</v>
      </c>
      <c r="I31" s="60">
        <v>64</v>
      </c>
      <c r="J31" s="58">
        <v>64</v>
      </c>
      <c r="K31" s="59">
        <v>24</v>
      </c>
      <c r="L31" s="59">
        <v>60</v>
      </c>
      <c r="M31" s="60">
        <v>40</v>
      </c>
      <c r="N31" s="58">
        <v>51</v>
      </c>
      <c r="O31" s="268">
        <v>0</v>
      </c>
      <c r="P31" s="129">
        <v>0</v>
      </c>
      <c r="Q31" s="129">
        <v>0</v>
      </c>
      <c r="R31" s="130">
        <v>0</v>
      </c>
      <c r="S31" s="53"/>
      <c r="T31" s="49"/>
      <c r="U31" s="49"/>
    </row>
    <row r="32" spans="1:21" s="47" customFormat="1">
      <c r="A32" s="261"/>
      <c r="B32" s="50">
        <v>186015088</v>
      </c>
      <c r="C32" s="139" t="s">
        <v>261</v>
      </c>
      <c r="D32" s="164">
        <v>169</v>
      </c>
      <c r="E32" s="52">
        <v>0</v>
      </c>
      <c r="F32" s="129">
        <v>0</v>
      </c>
      <c r="G32" s="59">
        <v>32</v>
      </c>
      <c r="H32" s="59">
        <v>48</v>
      </c>
      <c r="I32" s="130">
        <v>0</v>
      </c>
      <c r="J32" s="83">
        <v>0</v>
      </c>
      <c r="K32" s="59">
        <v>20</v>
      </c>
      <c r="L32" s="129">
        <v>0</v>
      </c>
      <c r="M32" s="60">
        <v>20</v>
      </c>
      <c r="N32" s="83">
        <v>0</v>
      </c>
      <c r="O32" s="594">
        <v>49</v>
      </c>
      <c r="P32" s="129">
        <v>0</v>
      </c>
      <c r="Q32" s="129">
        <v>0</v>
      </c>
      <c r="R32" s="130">
        <v>0</v>
      </c>
      <c r="S32" s="53"/>
      <c r="T32" s="49"/>
      <c r="U32" s="49"/>
    </row>
    <row r="33" spans="1:21" s="47" customFormat="1">
      <c r="B33" s="50">
        <v>186015029</v>
      </c>
      <c r="C33" s="145" t="s">
        <v>55</v>
      </c>
      <c r="D33" s="164">
        <v>132</v>
      </c>
      <c r="E33" s="52">
        <v>0</v>
      </c>
      <c r="F33" s="129">
        <v>0</v>
      </c>
      <c r="G33" s="59">
        <v>12</v>
      </c>
      <c r="H33" s="59">
        <v>12</v>
      </c>
      <c r="I33" s="60">
        <v>12</v>
      </c>
      <c r="J33" s="58">
        <v>24</v>
      </c>
      <c r="K33" s="59">
        <v>6</v>
      </c>
      <c r="L33" s="129">
        <v>0</v>
      </c>
      <c r="M33" s="60">
        <v>24</v>
      </c>
      <c r="N33" s="58">
        <v>8</v>
      </c>
      <c r="O33" s="594">
        <v>24</v>
      </c>
      <c r="P33" s="129">
        <v>0</v>
      </c>
      <c r="Q33" s="129">
        <v>0</v>
      </c>
      <c r="R33" s="60">
        <v>10</v>
      </c>
      <c r="S33" s="53"/>
      <c r="T33" s="49"/>
      <c r="U33" s="49"/>
    </row>
    <row r="34" spans="1:21" s="47" customFormat="1">
      <c r="B34" s="50">
        <v>186002475</v>
      </c>
      <c r="C34" s="139" t="s">
        <v>54</v>
      </c>
      <c r="D34" s="164">
        <v>20</v>
      </c>
      <c r="E34" s="52"/>
      <c r="F34" s="59">
        <v>6</v>
      </c>
      <c r="G34" s="59">
        <v>6</v>
      </c>
      <c r="H34" s="129">
        <v>0</v>
      </c>
      <c r="I34" s="130">
        <v>0</v>
      </c>
      <c r="J34" s="83">
        <v>0</v>
      </c>
      <c r="K34" s="59">
        <v>6</v>
      </c>
      <c r="L34" s="129">
        <v>0</v>
      </c>
      <c r="M34" s="60">
        <v>2</v>
      </c>
      <c r="N34" s="83">
        <v>0</v>
      </c>
      <c r="O34" s="268">
        <v>0</v>
      </c>
      <c r="P34" s="129">
        <v>0</v>
      </c>
      <c r="Q34" s="129">
        <v>0</v>
      </c>
      <c r="R34" s="130">
        <v>0</v>
      </c>
      <c r="S34" s="53"/>
      <c r="T34" s="49"/>
      <c r="U34" s="49"/>
    </row>
    <row r="35" spans="1:21" s="47" customFormat="1">
      <c r="B35" s="50">
        <v>186247500</v>
      </c>
      <c r="C35" s="139" t="s">
        <v>54</v>
      </c>
      <c r="D35" s="164">
        <v>150</v>
      </c>
      <c r="E35" s="52"/>
      <c r="F35" s="59">
        <v>18</v>
      </c>
      <c r="G35" s="59">
        <v>6</v>
      </c>
      <c r="H35" s="59">
        <v>18</v>
      </c>
      <c r="I35" s="60">
        <v>18</v>
      </c>
      <c r="J35" s="83">
        <v>0</v>
      </c>
      <c r="K35" s="59">
        <v>12</v>
      </c>
      <c r="L35" s="59">
        <v>24</v>
      </c>
      <c r="M35" s="130">
        <v>0</v>
      </c>
      <c r="N35" s="58">
        <v>18</v>
      </c>
      <c r="O35" s="268">
        <v>0</v>
      </c>
      <c r="P35" s="59">
        <v>18</v>
      </c>
      <c r="Q35" s="59">
        <v>18</v>
      </c>
      <c r="R35" s="130">
        <v>0</v>
      </c>
      <c r="S35" s="53"/>
      <c r="T35" s="49"/>
      <c r="U35" s="49"/>
    </row>
    <row r="36" spans="1:21" s="47" customFormat="1">
      <c r="B36" s="50">
        <v>186017006</v>
      </c>
      <c r="C36" s="145" t="s">
        <v>75</v>
      </c>
      <c r="D36" s="164">
        <v>30</v>
      </c>
      <c r="E36" s="52">
        <v>0</v>
      </c>
      <c r="F36" s="129">
        <v>0</v>
      </c>
      <c r="G36" s="59">
        <v>6</v>
      </c>
      <c r="H36" s="129">
        <v>0</v>
      </c>
      <c r="I36" s="130">
        <v>0</v>
      </c>
      <c r="J36" s="58">
        <v>6</v>
      </c>
      <c r="K36" s="129">
        <v>0</v>
      </c>
      <c r="L36" s="59">
        <v>6</v>
      </c>
      <c r="M36" s="130">
        <v>0</v>
      </c>
      <c r="N36" s="83">
        <v>0</v>
      </c>
      <c r="O36" s="594">
        <v>6</v>
      </c>
      <c r="P36" s="129">
        <v>6</v>
      </c>
      <c r="Q36" s="129">
        <v>0</v>
      </c>
      <c r="R36" s="130">
        <v>0</v>
      </c>
      <c r="S36" s="53"/>
      <c r="T36" s="49"/>
      <c r="U36" s="49"/>
    </row>
    <row r="37" spans="1:21" s="47" customFormat="1">
      <c r="A37" s="259"/>
      <c r="B37" s="50">
        <v>186015000</v>
      </c>
      <c r="C37" s="143" t="s">
        <v>58</v>
      </c>
      <c r="D37" s="164">
        <v>10</v>
      </c>
      <c r="E37" s="52"/>
      <c r="F37" s="59" t="s">
        <v>538</v>
      </c>
      <c r="G37" s="129">
        <v>0</v>
      </c>
      <c r="H37" s="129">
        <v>0</v>
      </c>
      <c r="I37" s="130">
        <v>0</v>
      </c>
      <c r="J37" s="83">
        <v>0</v>
      </c>
      <c r="K37" s="129">
        <v>0</v>
      </c>
      <c r="L37" s="129">
        <v>0</v>
      </c>
      <c r="M37" s="130">
        <v>0</v>
      </c>
      <c r="N37" s="83">
        <v>0</v>
      </c>
      <c r="O37" s="268">
        <v>0</v>
      </c>
      <c r="P37" s="129">
        <v>0</v>
      </c>
      <c r="Q37" s="129">
        <v>0</v>
      </c>
      <c r="R37" s="130">
        <v>0</v>
      </c>
      <c r="S37" s="53"/>
      <c r="T37" s="49"/>
      <c r="U37" s="49"/>
    </row>
    <row r="38" spans="1:21" s="47" customFormat="1">
      <c r="B38" s="50">
        <v>186017000</v>
      </c>
      <c r="C38" s="161" t="s">
        <v>86</v>
      </c>
      <c r="D38" s="164">
        <v>320</v>
      </c>
      <c r="E38" s="52"/>
      <c r="F38" s="59">
        <v>30</v>
      </c>
      <c r="G38" s="59">
        <v>26</v>
      </c>
      <c r="H38" s="59">
        <v>24</v>
      </c>
      <c r="I38" s="60">
        <v>26</v>
      </c>
      <c r="J38" s="58">
        <v>28</v>
      </c>
      <c r="K38" s="59">
        <v>20</v>
      </c>
      <c r="L38" s="59">
        <v>36</v>
      </c>
      <c r="M38" s="60">
        <v>24</v>
      </c>
      <c r="N38" s="58">
        <v>24</v>
      </c>
      <c r="O38" s="594">
        <v>24</v>
      </c>
      <c r="P38" s="59">
        <v>24</v>
      </c>
      <c r="Q38" s="59">
        <v>18</v>
      </c>
      <c r="R38" s="60">
        <v>16</v>
      </c>
      <c r="S38" s="53"/>
      <c r="T38" s="49"/>
      <c r="U38" s="49"/>
    </row>
    <row r="39" spans="1:21" s="47" customFormat="1">
      <c r="A39" s="259"/>
      <c r="B39" s="276">
        <v>186015082</v>
      </c>
      <c r="C39" s="255" t="s">
        <v>259</v>
      </c>
      <c r="D39" s="164">
        <v>275</v>
      </c>
      <c r="E39" s="52"/>
      <c r="F39" s="59">
        <v>9</v>
      </c>
      <c r="G39" s="59">
        <v>22</v>
      </c>
      <c r="H39" s="59">
        <v>24</v>
      </c>
      <c r="I39" s="60">
        <v>22</v>
      </c>
      <c r="J39" s="58">
        <v>20</v>
      </c>
      <c r="K39" s="59">
        <v>18</v>
      </c>
      <c r="L39" s="59">
        <v>12</v>
      </c>
      <c r="M39" s="60">
        <v>24</v>
      </c>
      <c r="N39" s="58">
        <v>24</v>
      </c>
      <c r="O39" s="594">
        <v>24</v>
      </c>
      <c r="P39" s="59">
        <v>24</v>
      </c>
      <c r="Q39" s="59">
        <v>28</v>
      </c>
      <c r="R39" s="60">
        <v>24</v>
      </c>
      <c r="S39" s="53"/>
      <c r="T39" s="49"/>
      <c r="U39" s="49"/>
    </row>
    <row r="40" spans="1:21" s="277" customFormat="1">
      <c r="B40" s="50">
        <v>289011842</v>
      </c>
      <c r="C40" s="143" t="s">
        <v>321</v>
      </c>
      <c r="D40" s="164">
        <v>5</v>
      </c>
      <c r="E40" s="52"/>
      <c r="F40" s="59">
        <v>5</v>
      </c>
      <c r="G40" s="129">
        <v>0</v>
      </c>
      <c r="H40" s="129">
        <v>0</v>
      </c>
      <c r="I40" s="130">
        <v>0</v>
      </c>
      <c r="J40" s="83">
        <v>0</v>
      </c>
      <c r="K40" s="129">
        <v>0</v>
      </c>
      <c r="L40" s="129">
        <v>0</v>
      </c>
      <c r="M40" s="130">
        <v>0</v>
      </c>
      <c r="N40" s="83">
        <v>0</v>
      </c>
      <c r="O40" s="268">
        <v>0</v>
      </c>
      <c r="P40" s="129">
        <v>0</v>
      </c>
      <c r="Q40" s="129">
        <v>0</v>
      </c>
      <c r="R40" s="130">
        <v>0</v>
      </c>
      <c r="S40" s="278"/>
      <c r="T40" s="279"/>
      <c r="U40" s="279"/>
    </row>
    <row r="41" spans="1:21" s="47" customFormat="1">
      <c r="B41" s="50">
        <v>289011912</v>
      </c>
      <c r="C41" s="143" t="s">
        <v>322</v>
      </c>
      <c r="D41" s="164">
        <v>0</v>
      </c>
      <c r="E41" s="52">
        <v>0</v>
      </c>
      <c r="F41" s="129">
        <v>0</v>
      </c>
      <c r="G41" s="129">
        <v>0</v>
      </c>
      <c r="H41" s="129">
        <v>0</v>
      </c>
      <c r="I41" s="130">
        <v>0</v>
      </c>
      <c r="J41" s="83">
        <v>0</v>
      </c>
      <c r="K41" s="129">
        <v>0</v>
      </c>
      <c r="L41" s="129">
        <v>0</v>
      </c>
      <c r="M41" s="130">
        <v>0</v>
      </c>
      <c r="N41" s="83">
        <v>0</v>
      </c>
      <c r="O41" s="268">
        <v>0</v>
      </c>
      <c r="P41" s="129">
        <v>0</v>
      </c>
      <c r="Q41" s="129">
        <v>0</v>
      </c>
      <c r="R41" s="130">
        <v>0</v>
      </c>
      <c r="S41" s="53"/>
      <c r="T41" s="49"/>
      <c r="U41" s="49"/>
    </row>
    <row r="42" spans="1:21" s="47" customFormat="1">
      <c r="B42" s="50">
        <v>289011915</v>
      </c>
      <c r="C42" s="143" t="s">
        <v>323</v>
      </c>
      <c r="D42" s="164">
        <v>15</v>
      </c>
      <c r="E42" s="52"/>
      <c r="F42" s="59">
        <v>8</v>
      </c>
      <c r="G42" s="129">
        <v>0</v>
      </c>
      <c r="H42" s="129">
        <v>0</v>
      </c>
      <c r="I42" s="60">
        <v>7</v>
      </c>
      <c r="J42" s="83">
        <v>0</v>
      </c>
      <c r="K42" s="129">
        <v>0</v>
      </c>
      <c r="L42" s="129">
        <v>0</v>
      </c>
      <c r="M42" s="130">
        <v>0</v>
      </c>
      <c r="N42" s="83">
        <v>0</v>
      </c>
      <c r="O42" s="268">
        <v>0</v>
      </c>
      <c r="P42" s="129">
        <v>0</v>
      </c>
      <c r="Q42" s="129">
        <v>0</v>
      </c>
      <c r="R42" s="130">
        <v>0</v>
      </c>
      <c r="S42" s="53"/>
      <c r="T42" s="49"/>
      <c r="U42" s="49"/>
    </row>
    <row r="43" spans="1:21" s="47" customFormat="1">
      <c r="B43" s="50">
        <v>289011937</v>
      </c>
      <c r="C43" s="143" t="s">
        <v>324</v>
      </c>
      <c r="D43" s="164">
        <v>7</v>
      </c>
      <c r="E43" s="52">
        <v>0</v>
      </c>
      <c r="F43" s="129">
        <v>0</v>
      </c>
      <c r="G43" s="59">
        <v>7</v>
      </c>
      <c r="H43" s="129">
        <v>0</v>
      </c>
      <c r="I43" s="130">
        <v>0</v>
      </c>
      <c r="J43" s="83">
        <v>0</v>
      </c>
      <c r="K43" s="129">
        <v>0</v>
      </c>
      <c r="L43" s="129">
        <v>0</v>
      </c>
      <c r="M43" s="130">
        <v>0</v>
      </c>
      <c r="N43" s="83">
        <v>0</v>
      </c>
      <c r="O43" s="268">
        <v>0</v>
      </c>
      <c r="P43" s="129">
        <v>0</v>
      </c>
      <c r="Q43" s="129">
        <v>0</v>
      </c>
      <c r="R43" s="130">
        <v>0</v>
      </c>
      <c r="S43" s="53"/>
      <c r="T43" s="49"/>
      <c r="U43" s="49"/>
    </row>
    <row r="44" spans="1:21" s="47" customFormat="1">
      <c r="B44" s="57">
        <v>186008511</v>
      </c>
      <c r="C44" s="280" t="s">
        <v>325</v>
      </c>
      <c r="D44" s="264">
        <v>12</v>
      </c>
      <c r="E44" s="265">
        <v>0</v>
      </c>
      <c r="F44" s="282">
        <v>0</v>
      </c>
      <c r="G44" s="281">
        <v>0</v>
      </c>
      <c r="H44" s="289">
        <v>6</v>
      </c>
      <c r="I44" s="290">
        <v>6</v>
      </c>
      <c r="J44" s="282">
        <v>0</v>
      </c>
      <c r="K44" s="281">
        <v>0</v>
      </c>
      <c r="L44" s="281">
        <v>0</v>
      </c>
      <c r="M44" s="287">
        <v>0</v>
      </c>
      <c r="N44" s="282">
        <v>0</v>
      </c>
      <c r="O44" s="300">
        <v>0</v>
      </c>
      <c r="P44" s="281">
        <v>0</v>
      </c>
      <c r="Q44" s="281">
        <v>0</v>
      </c>
      <c r="R44" s="287">
        <v>0</v>
      </c>
      <c r="S44" s="53"/>
      <c r="T44" s="49"/>
      <c r="U44" s="49"/>
    </row>
    <row r="45" spans="1:21" s="15" customFormat="1">
      <c r="B45" s="16"/>
      <c r="C45" s="16"/>
      <c r="D45" s="16"/>
      <c r="E45" s="16">
        <v>0</v>
      </c>
      <c r="F45" s="29"/>
      <c r="G45" s="29"/>
      <c r="H45" s="29"/>
      <c r="I45" s="29"/>
      <c r="J45" s="29"/>
      <c r="K45" s="29"/>
      <c r="L45" s="29"/>
      <c r="M45" s="29"/>
      <c r="N45" s="29"/>
      <c r="O45" s="29"/>
      <c r="P45" s="29"/>
      <c r="Q45" s="78"/>
      <c r="R45" s="78"/>
    </row>
    <row r="46" spans="1:21" ht="33.75">
      <c r="B46" s="186" t="s">
        <v>6</v>
      </c>
      <c r="C46" s="630" t="s">
        <v>3</v>
      </c>
      <c r="D46" s="631"/>
      <c r="E46" s="632"/>
      <c r="F46" s="187" t="s">
        <v>4</v>
      </c>
      <c r="G46" s="186" t="s">
        <v>12</v>
      </c>
      <c r="H46" s="186" t="s">
        <v>62</v>
      </c>
      <c r="I46" s="186" t="s">
        <v>45</v>
      </c>
      <c r="J46" s="234" t="s">
        <v>7</v>
      </c>
      <c r="K46" s="633" t="s">
        <v>8</v>
      </c>
      <c r="L46" s="634"/>
      <c r="M46" s="634"/>
      <c r="N46" s="634"/>
      <c r="O46" s="634"/>
      <c r="P46" s="635"/>
      <c r="Q46" s="186" t="s">
        <v>11</v>
      </c>
      <c r="R46" s="186" t="s">
        <v>9</v>
      </c>
    </row>
    <row r="47" spans="1:21" ht="22.5" hidden="1">
      <c r="B47" s="144" t="s">
        <v>102</v>
      </c>
      <c r="C47" s="595" t="s">
        <v>102</v>
      </c>
      <c r="D47" s="596"/>
      <c r="E47" s="597"/>
      <c r="F47" s="133" t="s">
        <v>102</v>
      </c>
      <c r="G47" s="133">
        <v>186001500</v>
      </c>
      <c r="H47" s="133" t="s">
        <v>211</v>
      </c>
      <c r="I47" s="133"/>
      <c r="J47" s="133" t="s">
        <v>71</v>
      </c>
      <c r="K47" s="598" t="s">
        <v>223</v>
      </c>
      <c r="L47" s="610"/>
      <c r="M47" s="610"/>
      <c r="N47" s="610"/>
      <c r="O47" s="610"/>
      <c r="P47" s="611"/>
      <c r="Q47" s="93" t="s">
        <v>68</v>
      </c>
      <c r="R47" s="133" t="s">
        <v>16</v>
      </c>
    </row>
    <row r="48" spans="1:21" s="18" customFormat="1" ht="103.5" hidden="1" customHeight="1">
      <c r="B48" s="144">
        <v>402000130</v>
      </c>
      <c r="C48" s="595" t="s">
        <v>233</v>
      </c>
      <c r="D48" s="596"/>
      <c r="E48" s="597"/>
      <c r="F48" s="133" t="s">
        <v>189</v>
      </c>
      <c r="G48" s="133" t="s">
        <v>271</v>
      </c>
      <c r="H48" s="133" t="s">
        <v>98</v>
      </c>
      <c r="I48" s="133"/>
      <c r="J48" s="133" t="s">
        <v>18</v>
      </c>
      <c r="K48" s="598" t="s">
        <v>255</v>
      </c>
      <c r="L48" s="610"/>
      <c r="M48" s="610"/>
      <c r="N48" s="610"/>
      <c r="O48" s="610"/>
      <c r="P48" s="611"/>
      <c r="Q48" s="93" t="s">
        <v>95</v>
      </c>
      <c r="R48" s="133" t="s">
        <v>16</v>
      </c>
    </row>
    <row r="49" spans="2:18" ht="58.5" hidden="1" customHeight="1">
      <c r="B49" s="144" t="s">
        <v>247</v>
      </c>
      <c r="C49" s="595" t="s">
        <v>248</v>
      </c>
      <c r="D49" s="596"/>
      <c r="E49" s="597"/>
      <c r="F49" s="133" t="s">
        <v>117</v>
      </c>
      <c r="G49" s="133" t="s">
        <v>97</v>
      </c>
      <c r="H49" s="133" t="s">
        <v>78</v>
      </c>
      <c r="I49" s="133" t="s">
        <v>249</v>
      </c>
      <c r="J49" s="133" t="s">
        <v>18</v>
      </c>
      <c r="K49" s="598" t="s">
        <v>256</v>
      </c>
      <c r="L49" s="610"/>
      <c r="M49" s="610"/>
      <c r="N49" s="610"/>
      <c r="O49" s="610"/>
      <c r="P49" s="611"/>
      <c r="Q49" s="93" t="s">
        <v>95</v>
      </c>
      <c r="R49" s="133" t="s">
        <v>16</v>
      </c>
    </row>
    <row r="50" spans="2:18" s="18" customFormat="1" ht="24" hidden="1" customHeight="1">
      <c r="B50" s="144">
        <v>279003338</v>
      </c>
      <c r="C50" s="595" t="s">
        <v>272</v>
      </c>
      <c r="D50" s="596"/>
      <c r="E50" s="597"/>
      <c r="F50" s="133" t="s">
        <v>273</v>
      </c>
      <c r="G50" s="133">
        <v>186017000</v>
      </c>
      <c r="H50" s="133" t="s">
        <v>82</v>
      </c>
      <c r="I50" s="133" t="s">
        <v>193</v>
      </c>
      <c r="J50" s="133" t="s">
        <v>15</v>
      </c>
      <c r="K50" s="598" t="s">
        <v>281</v>
      </c>
      <c r="L50" s="610"/>
      <c r="M50" s="610"/>
      <c r="N50" s="610"/>
      <c r="O50" s="610"/>
      <c r="P50" s="611"/>
      <c r="Q50" s="93" t="s">
        <v>95</v>
      </c>
      <c r="R50" s="133" t="s">
        <v>16</v>
      </c>
    </row>
    <row r="51" spans="2:18" s="18" customFormat="1" ht="46.5" hidden="1" customHeight="1">
      <c r="B51" s="144">
        <v>279001352</v>
      </c>
      <c r="C51" s="595" t="s">
        <v>297</v>
      </c>
      <c r="D51" s="596"/>
      <c r="E51" s="597"/>
      <c r="F51" s="133" t="s">
        <v>298</v>
      </c>
      <c r="G51" s="133" t="s">
        <v>299</v>
      </c>
      <c r="H51" s="133" t="s">
        <v>296</v>
      </c>
      <c r="I51" s="133"/>
      <c r="J51" s="133" t="s">
        <v>15</v>
      </c>
      <c r="K51" s="598" t="s">
        <v>302</v>
      </c>
      <c r="L51" s="610"/>
      <c r="M51" s="610"/>
      <c r="N51" s="610"/>
      <c r="O51" s="610"/>
      <c r="P51" s="611"/>
      <c r="Q51" s="93" t="s">
        <v>68</v>
      </c>
      <c r="R51" s="133" t="s">
        <v>16</v>
      </c>
    </row>
    <row r="52" spans="2:18" s="18" customFormat="1" ht="33.75" hidden="1">
      <c r="B52" s="144"/>
      <c r="C52" s="595" t="s">
        <v>318</v>
      </c>
      <c r="D52" s="596"/>
      <c r="E52" s="597"/>
      <c r="F52" s="133"/>
      <c r="G52" s="133" t="s">
        <v>316</v>
      </c>
      <c r="H52" s="133"/>
      <c r="I52" s="133"/>
      <c r="J52" s="133"/>
      <c r="K52" s="598" t="s">
        <v>315</v>
      </c>
      <c r="L52" s="610"/>
      <c r="M52" s="610"/>
      <c r="N52" s="610"/>
      <c r="O52" s="610"/>
      <c r="P52" s="611"/>
      <c r="Q52" s="93" t="s">
        <v>95</v>
      </c>
      <c r="R52" s="133" t="s">
        <v>16</v>
      </c>
    </row>
    <row r="53" spans="2:18" s="18" customFormat="1" ht="22.5" hidden="1">
      <c r="B53" s="144">
        <v>615005084</v>
      </c>
      <c r="C53" s="595" t="s">
        <v>310</v>
      </c>
      <c r="D53" s="596"/>
      <c r="E53" s="597"/>
      <c r="F53" s="133" t="s">
        <v>311</v>
      </c>
      <c r="G53" s="133">
        <v>186015082</v>
      </c>
      <c r="H53" s="133" t="s">
        <v>296</v>
      </c>
      <c r="I53" s="133"/>
      <c r="J53" s="133" t="s">
        <v>15</v>
      </c>
      <c r="K53" s="598" t="s">
        <v>312</v>
      </c>
      <c r="L53" s="610"/>
      <c r="M53" s="610"/>
      <c r="N53" s="610"/>
      <c r="O53" s="610"/>
      <c r="P53" s="611"/>
      <c r="Q53" s="93" t="s">
        <v>95</v>
      </c>
      <c r="R53" s="133" t="s">
        <v>16</v>
      </c>
    </row>
    <row r="54" spans="2:18" s="18" customFormat="1" ht="56.25" hidden="1">
      <c r="B54" s="144" t="s">
        <v>308</v>
      </c>
      <c r="C54" s="595" t="s">
        <v>309</v>
      </c>
      <c r="D54" s="596"/>
      <c r="E54" s="597"/>
      <c r="F54" s="133" t="s">
        <v>206</v>
      </c>
      <c r="G54" s="133" t="s">
        <v>306</v>
      </c>
      <c r="H54" s="133" t="s">
        <v>296</v>
      </c>
      <c r="I54" s="133" t="s">
        <v>193</v>
      </c>
      <c r="J54" s="133" t="s">
        <v>15</v>
      </c>
      <c r="K54" s="601" t="s">
        <v>391</v>
      </c>
      <c r="L54" s="599"/>
      <c r="M54" s="599"/>
      <c r="N54" s="599"/>
      <c r="O54" s="599"/>
      <c r="P54" s="600"/>
      <c r="Q54" s="91" t="s">
        <v>68</v>
      </c>
      <c r="R54" s="133" t="s">
        <v>16</v>
      </c>
    </row>
    <row r="55" spans="2:18" s="18" customFormat="1" ht="33.75" hidden="1">
      <c r="B55" s="144">
        <v>289001324</v>
      </c>
      <c r="C55" s="595" t="s">
        <v>305</v>
      </c>
      <c r="D55" s="596"/>
      <c r="E55" s="597"/>
      <c r="F55" s="133" t="s">
        <v>206</v>
      </c>
      <c r="G55" s="133" t="s">
        <v>307</v>
      </c>
      <c r="H55" s="133" t="s">
        <v>296</v>
      </c>
      <c r="I55" s="133" t="s">
        <v>193</v>
      </c>
      <c r="J55" s="133" t="s">
        <v>15</v>
      </c>
      <c r="K55" s="598" t="s">
        <v>384</v>
      </c>
      <c r="L55" s="610"/>
      <c r="M55" s="610"/>
      <c r="N55" s="610"/>
      <c r="O55" s="610"/>
      <c r="P55" s="611"/>
      <c r="Q55" s="91" t="s">
        <v>95</v>
      </c>
      <c r="R55" s="133" t="s">
        <v>16</v>
      </c>
    </row>
    <row r="56" spans="2:18" s="18" customFormat="1" ht="24" hidden="1" customHeight="1">
      <c r="B56" s="144">
        <v>415001314</v>
      </c>
      <c r="C56" s="595" t="s">
        <v>303</v>
      </c>
      <c r="D56" s="596"/>
      <c r="E56" s="597"/>
      <c r="F56" s="133" t="s">
        <v>304</v>
      </c>
      <c r="G56" s="133" t="s">
        <v>97</v>
      </c>
      <c r="H56" s="133" t="s">
        <v>296</v>
      </c>
      <c r="I56" s="133" t="s">
        <v>320</v>
      </c>
      <c r="J56" s="133" t="s">
        <v>15</v>
      </c>
      <c r="K56" s="598" t="s">
        <v>313</v>
      </c>
      <c r="L56" s="610"/>
      <c r="M56" s="610"/>
      <c r="N56" s="610"/>
      <c r="O56" s="610"/>
      <c r="P56" s="611"/>
      <c r="Q56" s="93" t="s">
        <v>68</v>
      </c>
      <c r="R56" s="133" t="s">
        <v>16</v>
      </c>
    </row>
    <row r="57" spans="2:18" s="18" customFormat="1" ht="23.25" hidden="1" customHeight="1">
      <c r="B57" s="144">
        <v>289010629</v>
      </c>
      <c r="C57" s="595" t="s">
        <v>332</v>
      </c>
      <c r="D57" s="596"/>
      <c r="E57" s="597"/>
      <c r="F57" s="133" t="s">
        <v>101</v>
      </c>
      <c r="G57" s="133">
        <v>186017000</v>
      </c>
      <c r="H57" s="133" t="s">
        <v>112</v>
      </c>
      <c r="I57" s="133"/>
      <c r="J57" s="133" t="s">
        <v>18</v>
      </c>
      <c r="K57" s="598" t="s">
        <v>359</v>
      </c>
      <c r="L57" s="610"/>
      <c r="M57" s="610"/>
      <c r="N57" s="610"/>
      <c r="O57" s="610"/>
      <c r="P57" s="611"/>
      <c r="Q57" s="91" t="s">
        <v>95</v>
      </c>
      <c r="R57" s="133" t="s">
        <v>16</v>
      </c>
    </row>
    <row r="58" spans="2:18" s="18" customFormat="1" ht="23.25" hidden="1" customHeight="1">
      <c r="B58" s="144">
        <v>615004795</v>
      </c>
      <c r="C58" s="595" t="s">
        <v>344</v>
      </c>
      <c r="D58" s="596"/>
      <c r="E58" s="597"/>
      <c r="F58" s="133" t="s">
        <v>311</v>
      </c>
      <c r="G58" s="133">
        <v>186017000</v>
      </c>
      <c r="H58" s="133" t="s">
        <v>357</v>
      </c>
      <c r="I58" s="133"/>
      <c r="J58" s="133" t="s">
        <v>18</v>
      </c>
      <c r="K58" s="598" t="s">
        <v>367</v>
      </c>
      <c r="L58" s="610"/>
      <c r="M58" s="610"/>
      <c r="N58" s="610"/>
      <c r="O58" s="610"/>
      <c r="P58" s="611"/>
      <c r="Q58" s="91" t="s">
        <v>95</v>
      </c>
      <c r="R58" s="133" t="s">
        <v>16</v>
      </c>
    </row>
    <row r="59" spans="2:18" s="18" customFormat="1" ht="23.25" hidden="1" customHeight="1">
      <c r="B59" s="144">
        <v>410007145</v>
      </c>
      <c r="C59" s="595" t="s">
        <v>349</v>
      </c>
      <c r="D59" s="596"/>
      <c r="E59" s="597"/>
      <c r="F59" s="133" t="s">
        <v>348</v>
      </c>
      <c r="G59" s="133">
        <v>289011842</v>
      </c>
      <c r="H59" s="133"/>
      <c r="I59" s="133"/>
      <c r="J59" s="133" t="s">
        <v>18</v>
      </c>
      <c r="K59" s="601" t="s">
        <v>370</v>
      </c>
      <c r="L59" s="610"/>
      <c r="M59" s="610"/>
      <c r="N59" s="610"/>
      <c r="O59" s="610"/>
      <c r="P59" s="611"/>
      <c r="Q59" s="91" t="s">
        <v>68</v>
      </c>
      <c r="R59" s="133" t="s">
        <v>16</v>
      </c>
    </row>
    <row r="60" spans="2:18" s="18" customFormat="1" ht="33.75" hidden="1">
      <c r="B60" s="144">
        <v>405012136</v>
      </c>
      <c r="C60" s="595" t="s">
        <v>351</v>
      </c>
      <c r="D60" s="596"/>
      <c r="E60" s="597"/>
      <c r="F60" s="133" t="s">
        <v>350</v>
      </c>
      <c r="G60" s="133" t="s">
        <v>352</v>
      </c>
      <c r="H60" s="133" t="s">
        <v>353</v>
      </c>
      <c r="I60" s="133"/>
      <c r="J60" s="133" t="s">
        <v>18</v>
      </c>
      <c r="K60" s="598" t="s">
        <v>360</v>
      </c>
      <c r="L60" s="610"/>
      <c r="M60" s="610"/>
      <c r="N60" s="610"/>
      <c r="O60" s="610"/>
      <c r="P60" s="611"/>
      <c r="Q60" s="91" t="s">
        <v>95</v>
      </c>
      <c r="R60" s="133" t="s">
        <v>16</v>
      </c>
    </row>
    <row r="61" spans="2:18" s="18" customFormat="1" ht="33.75" hidden="1" customHeight="1">
      <c r="B61" s="144">
        <v>279003338</v>
      </c>
      <c r="C61" s="595" t="s">
        <v>361</v>
      </c>
      <c r="D61" s="596"/>
      <c r="E61" s="597"/>
      <c r="F61" s="133" t="s">
        <v>362</v>
      </c>
      <c r="G61" s="133">
        <v>186017000</v>
      </c>
      <c r="H61" s="133" t="s">
        <v>353</v>
      </c>
      <c r="I61" s="133" t="s">
        <v>193</v>
      </c>
      <c r="J61" s="133" t="s">
        <v>18</v>
      </c>
      <c r="K61" s="598" t="s">
        <v>427</v>
      </c>
      <c r="L61" s="610"/>
      <c r="M61" s="610"/>
      <c r="N61" s="610"/>
      <c r="O61" s="610"/>
      <c r="P61" s="611"/>
      <c r="Q61" s="91" t="s">
        <v>95</v>
      </c>
      <c r="R61" s="133" t="s">
        <v>16</v>
      </c>
    </row>
    <row r="62" spans="2:18" s="18" customFormat="1" ht="33.75" hidden="1">
      <c r="B62" s="144">
        <v>279001951</v>
      </c>
      <c r="C62" s="595" t="s">
        <v>373</v>
      </c>
      <c r="D62" s="596"/>
      <c r="E62" s="597"/>
      <c r="F62" s="133" t="s">
        <v>364</v>
      </c>
      <c r="G62" s="133" t="s">
        <v>374</v>
      </c>
      <c r="H62" s="133" t="s">
        <v>365</v>
      </c>
      <c r="I62" s="133" t="s">
        <v>366</v>
      </c>
      <c r="J62" s="133" t="s">
        <v>15</v>
      </c>
      <c r="K62" s="598" t="s">
        <v>376</v>
      </c>
      <c r="L62" s="610"/>
      <c r="M62" s="610"/>
      <c r="N62" s="610"/>
      <c r="O62" s="610"/>
      <c r="P62" s="611"/>
      <c r="Q62" s="91" t="s">
        <v>95</v>
      </c>
      <c r="R62" s="133" t="s">
        <v>16</v>
      </c>
    </row>
    <row r="63" spans="2:18" s="18" customFormat="1" ht="33.75" hidden="1">
      <c r="B63" s="144">
        <v>279003625</v>
      </c>
      <c r="C63" s="595" t="s">
        <v>363</v>
      </c>
      <c r="D63" s="596"/>
      <c r="E63" s="597"/>
      <c r="F63" s="133" t="s">
        <v>364</v>
      </c>
      <c r="G63" s="133">
        <v>186017000</v>
      </c>
      <c r="H63" s="133" t="s">
        <v>365</v>
      </c>
      <c r="I63" s="133" t="s">
        <v>366</v>
      </c>
      <c r="J63" s="133" t="s">
        <v>15</v>
      </c>
      <c r="K63" s="598" t="s">
        <v>377</v>
      </c>
      <c r="L63" s="610"/>
      <c r="M63" s="610"/>
      <c r="N63" s="610"/>
      <c r="O63" s="610"/>
      <c r="P63" s="611"/>
      <c r="Q63" s="91" t="s">
        <v>95</v>
      </c>
      <c r="R63" s="133" t="s">
        <v>16</v>
      </c>
    </row>
    <row r="64" spans="2:18" s="18" customFormat="1" ht="45" hidden="1">
      <c r="B64" s="144">
        <v>441000392</v>
      </c>
      <c r="C64" s="595" t="s">
        <v>381</v>
      </c>
      <c r="D64" s="596"/>
      <c r="E64" s="597"/>
      <c r="F64" s="133" t="s">
        <v>382</v>
      </c>
      <c r="G64" s="133" t="s">
        <v>383</v>
      </c>
      <c r="H64" s="133" t="s">
        <v>296</v>
      </c>
      <c r="I64" s="133"/>
      <c r="J64" s="133" t="s">
        <v>15</v>
      </c>
      <c r="K64" s="598" t="s">
        <v>405</v>
      </c>
      <c r="L64" s="610"/>
      <c r="M64" s="610"/>
      <c r="N64" s="610"/>
      <c r="O64" s="610"/>
      <c r="P64" s="611"/>
      <c r="Q64" s="91" t="s">
        <v>68</v>
      </c>
      <c r="R64" s="133" t="s">
        <v>16</v>
      </c>
    </row>
    <row r="65" spans="2:18" s="18" customFormat="1" ht="35.25" hidden="1" customHeight="1">
      <c r="B65" s="144" t="s">
        <v>392</v>
      </c>
      <c r="C65" s="595" t="s">
        <v>393</v>
      </c>
      <c r="D65" s="596"/>
      <c r="E65" s="597"/>
      <c r="F65" s="133" t="s">
        <v>394</v>
      </c>
      <c r="G65" s="133">
        <v>186017000</v>
      </c>
      <c r="H65" s="133" t="s">
        <v>353</v>
      </c>
      <c r="I65" s="133"/>
      <c r="J65" s="133" t="s">
        <v>18</v>
      </c>
      <c r="K65" s="598" t="s">
        <v>419</v>
      </c>
      <c r="L65" s="610"/>
      <c r="M65" s="610"/>
      <c r="N65" s="610"/>
      <c r="O65" s="610"/>
      <c r="P65" s="611"/>
      <c r="Q65" s="91" t="s">
        <v>68</v>
      </c>
      <c r="R65" s="133" t="s">
        <v>16</v>
      </c>
    </row>
    <row r="66" spans="2:18" s="18" customFormat="1" ht="45" hidden="1" customHeight="1">
      <c r="B66" s="144">
        <v>415000680</v>
      </c>
      <c r="C66" s="595" t="s">
        <v>399</v>
      </c>
      <c r="D66" s="596"/>
      <c r="E66" s="597"/>
      <c r="F66" s="133" t="s">
        <v>350</v>
      </c>
      <c r="G66" s="133" t="s">
        <v>400</v>
      </c>
      <c r="H66" s="133" t="s">
        <v>112</v>
      </c>
      <c r="I66" s="133"/>
      <c r="J66" s="133" t="s">
        <v>18</v>
      </c>
      <c r="K66" s="598" t="s">
        <v>407</v>
      </c>
      <c r="L66" s="610"/>
      <c r="M66" s="610"/>
      <c r="N66" s="610"/>
      <c r="O66" s="610"/>
      <c r="P66" s="611"/>
      <c r="Q66" s="91" t="s">
        <v>68</v>
      </c>
      <c r="R66" s="133" t="s">
        <v>16</v>
      </c>
    </row>
    <row r="67" spans="2:18" s="18" customFormat="1" ht="47.25" hidden="1" customHeight="1">
      <c r="B67" s="144">
        <v>425000888</v>
      </c>
      <c r="C67" s="595" t="s">
        <v>401</v>
      </c>
      <c r="D67" s="596"/>
      <c r="E67" s="597"/>
      <c r="F67" s="133" t="s">
        <v>402</v>
      </c>
      <c r="G67" s="133" t="s">
        <v>403</v>
      </c>
      <c r="H67" s="133" t="s">
        <v>112</v>
      </c>
      <c r="I67" s="133"/>
      <c r="J67" s="133" t="s">
        <v>18</v>
      </c>
      <c r="K67" s="598" t="s">
        <v>406</v>
      </c>
      <c r="L67" s="610"/>
      <c r="M67" s="610"/>
      <c r="N67" s="610"/>
      <c r="O67" s="610"/>
      <c r="P67" s="611"/>
      <c r="Q67" s="91" t="s">
        <v>68</v>
      </c>
      <c r="R67" s="133" t="s">
        <v>16</v>
      </c>
    </row>
    <row r="68" spans="2:18" s="18" customFormat="1" ht="45" hidden="1" customHeight="1">
      <c r="B68" s="144">
        <v>402000122</v>
      </c>
      <c r="C68" s="595" t="s">
        <v>408</v>
      </c>
      <c r="D68" s="596"/>
      <c r="E68" s="597"/>
      <c r="F68" s="133" t="s">
        <v>410</v>
      </c>
      <c r="G68" s="133" t="s">
        <v>383</v>
      </c>
      <c r="H68" s="133" t="s">
        <v>411</v>
      </c>
      <c r="I68" s="133" t="s">
        <v>409</v>
      </c>
      <c r="J68" s="133" t="s">
        <v>18</v>
      </c>
      <c r="K68" s="598" t="s">
        <v>420</v>
      </c>
      <c r="L68" s="610"/>
      <c r="M68" s="610"/>
      <c r="N68" s="610"/>
      <c r="O68" s="610"/>
      <c r="P68" s="611"/>
      <c r="Q68" s="91" t="s">
        <v>68</v>
      </c>
      <c r="R68" s="133" t="s">
        <v>16</v>
      </c>
    </row>
    <row r="69" spans="2:18" s="18" customFormat="1" ht="24.75" hidden="1" customHeight="1">
      <c r="B69" s="144">
        <v>410004033</v>
      </c>
      <c r="C69" s="595" t="s">
        <v>413</v>
      </c>
      <c r="D69" s="596"/>
      <c r="E69" s="597"/>
      <c r="F69" s="133" t="s">
        <v>414</v>
      </c>
      <c r="G69" s="133">
        <v>186015082</v>
      </c>
      <c r="H69" s="133" t="s">
        <v>411</v>
      </c>
      <c r="I69" s="133"/>
      <c r="J69" s="133" t="s">
        <v>15</v>
      </c>
      <c r="K69" s="598" t="s">
        <v>421</v>
      </c>
      <c r="L69" s="610"/>
      <c r="M69" s="610"/>
      <c r="N69" s="610"/>
      <c r="O69" s="610"/>
      <c r="P69" s="611"/>
      <c r="Q69" s="91" t="s">
        <v>95</v>
      </c>
      <c r="R69" s="133" t="s">
        <v>16</v>
      </c>
    </row>
    <row r="70" spans="2:18" s="18" customFormat="1" ht="24.75" hidden="1" customHeight="1">
      <c r="B70" s="144">
        <v>289010629</v>
      </c>
      <c r="C70" s="595" t="s">
        <v>415</v>
      </c>
      <c r="D70" s="596"/>
      <c r="E70" s="597"/>
      <c r="F70" s="133" t="s">
        <v>101</v>
      </c>
      <c r="G70" s="133">
        <v>186017000</v>
      </c>
      <c r="H70" s="133" t="s">
        <v>411</v>
      </c>
      <c r="I70" s="133"/>
      <c r="J70" s="133" t="s">
        <v>15</v>
      </c>
      <c r="K70" s="598" t="s">
        <v>422</v>
      </c>
      <c r="L70" s="610"/>
      <c r="M70" s="610"/>
      <c r="N70" s="610"/>
      <c r="O70" s="610"/>
      <c r="P70" s="611"/>
      <c r="Q70" s="91" t="s">
        <v>95</v>
      </c>
      <c r="R70" s="133" t="s">
        <v>16</v>
      </c>
    </row>
    <row r="71" spans="2:18" s="18" customFormat="1" ht="70.5" customHeight="1">
      <c r="B71" s="252">
        <v>405004811</v>
      </c>
      <c r="C71" s="602" t="s">
        <v>428</v>
      </c>
      <c r="D71" s="603"/>
      <c r="E71" s="604"/>
      <c r="F71" s="148" t="s">
        <v>429</v>
      </c>
      <c r="G71" s="148" t="s">
        <v>430</v>
      </c>
      <c r="H71" s="148" t="s">
        <v>353</v>
      </c>
      <c r="I71" s="148"/>
      <c r="J71" s="148" t="s">
        <v>18</v>
      </c>
      <c r="K71" s="605" t="s">
        <v>497</v>
      </c>
      <c r="L71" s="626"/>
      <c r="M71" s="626"/>
      <c r="N71" s="626"/>
      <c r="O71" s="626"/>
      <c r="P71" s="627"/>
      <c r="Q71" s="266" t="s">
        <v>68</v>
      </c>
      <c r="R71" s="148" t="s">
        <v>14</v>
      </c>
    </row>
    <row r="72" spans="2:18" s="18" customFormat="1" ht="56.25" hidden="1" customHeight="1">
      <c r="B72" s="144">
        <v>410003141</v>
      </c>
      <c r="C72" s="595" t="s">
        <v>521</v>
      </c>
      <c r="D72" s="596"/>
      <c r="E72" s="597"/>
      <c r="F72" s="133" t="s">
        <v>522</v>
      </c>
      <c r="G72" s="133" t="s">
        <v>523</v>
      </c>
      <c r="H72" s="133" t="s">
        <v>353</v>
      </c>
      <c r="I72" s="133"/>
      <c r="J72" s="133" t="s">
        <v>18</v>
      </c>
      <c r="K72" s="598" t="s">
        <v>524</v>
      </c>
      <c r="L72" s="610"/>
      <c r="M72" s="610"/>
      <c r="N72" s="610"/>
      <c r="O72" s="610"/>
      <c r="P72" s="611"/>
      <c r="Q72" s="91" t="s">
        <v>68</v>
      </c>
      <c r="R72" s="133" t="s">
        <v>14</v>
      </c>
    </row>
    <row r="73" spans="2:18" s="18" customFormat="1" ht="48" hidden="1" customHeight="1">
      <c r="B73" s="144">
        <v>425000430</v>
      </c>
      <c r="C73" s="595" t="s">
        <v>525</v>
      </c>
      <c r="D73" s="596"/>
      <c r="E73" s="597"/>
      <c r="F73" s="133" t="s">
        <v>140</v>
      </c>
      <c r="G73" s="133">
        <v>186015000</v>
      </c>
      <c r="H73" s="133" t="s">
        <v>353</v>
      </c>
      <c r="I73" s="133"/>
      <c r="J73" s="133" t="s">
        <v>18</v>
      </c>
      <c r="K73" s="598" t="s">
        <v>526</v>
      </c>
      <c r="L73" s="610"/>
      <c r="M73" s="610"/>
      <c r="N73" s="610"/>
      <c r="O73" s="610"/>
      <c r="P73" s="611"/>
      <c r="Q73" s="91" t="s">
        <v>68</v>
      </c>
      <c r="R73" s="133" t="s">
        <v>16</v>
      </c>
    </row>
  </sheetData>
  <autoFilter ref="B6:R60"/>
  <mergeCells count="62">
    <mergeCell ref="C48:E48"/>
    <mergeCell ref="K48:P48"/>
    <mergeCell ref="C49:E49"/>
    <mergeCell ref="K49:P49"/>
    <mergeCell ref="C51:E51"/>
    <mergeCell ref="K51:P51"/>
    <mergeCell ref="C50:E50"/>
    <mergeCell ref="K50:P50"/>
    <mergeCell ref="C57:E57"/>
    <mergeCell ref="K57:P57"/>
    <mergeCell ref="C58:E58"/>
    <mergeCell ref="C56:E56"/>
    <mergeCell ref="K56:P56"/>
    <mergeCell ref="K58:P58"/>
    <mergeCell ref="C52:E52"/>
    <mergeCell ref="K52:P52"/>
    <mergeCell ref="K54:P54"/>
    <mergeCell ref="C55:E55"/>
    <mergeCell ref="K55:P55"/>
    <mergeCell ref="C53:E53"/>
    <mergeCell ref="K53:P53"/>
    <mergeCell ref="C54:E54"/>
    <mergeCell ref="C60:E60"/>
    <mergeCell ref="K60:P60"/>
    <mergeCell ref="C62:E62"/>
    <mergeCell ref="K62:P62"/>
    <mergeCell ref="T4:U4"/>
    <mergeCell ref="C47:E47"/>
    <mergeCell ref="K47:P47"/>
    <mergeCell ref="B5:C5"/>
    <mergeCell ref="D5:E5"/>
    <mergeCell ref="J4:M4"/>
    <mergeCell ref="N4:R4"/>
    <mergeCell ref="C46:E46"/>
    <mergeCell ref="K46:P46"/>
    <mergeCell ref="F4:I4"/>
    <mergeCell ref="C59:E59"/>
    <mergeCell ref="K59:P59"/>
    <mergeCell ref="C66:E66"/>
    <mergeCell ref="K66:P66"/>
    <mergeCell ref="C67:E67"/>
    <mergeCell ref="K67:P67"/>
    <mergeCell ref="C65:E65"/>
    <mergeCell ref="K65:P65"/>
    <mergeCell ref="C64:E64"/>
    <mergeCell ref="K64:P64"/>
    <mergeCell ref="C61:E61"/>
    <mergeCell ref="K61:P61"/>
    <mergeCell ref="C63:E63"/>
    <mergeCell ref="K63:P63"/>
    <mergeCell ref="C72:E72"/>
    <mergeCell ref="K72:P72"/>
    <mergeCell ref="C73:E73"/>
    <mergeCell ref="K73:P73"/>
    <mergeCell ref="C68:E68"/>
    <mergeCell ref="K68:P68"/>
    <mergeCell ref="C71:E71"/>
    <mergeCell ref="K71:P71"/>
    <mergeCell ref="C69:E69"/>
    <mergeCell ref="K69:P69"/>
    <mergeCell ref="C70:E70"/>
    <mergeCell ref="K70:P70"/>
  </mergeCells>
  <dataValidations count="3">
    <dataValidation type="list" allowBlank="1" showInputMessage="1" showErrorMessage="1" sqref="J54:J55">
      <formula1>$T$7:$T$11</formula1>
    </dataValidation>
    <dataValidation type="list" allowBlank="1" showInputMessage="1" showErrorMessage="1" sqref="J47:J53 J56:J73">
      <formula1>$T$7:$T$9</formula1>
    </dataValidation>
    <dataValidation type="list" allowBlank="1" showInputMessage="1" showErrorMessage="1" sqref="R47:R73">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21"/>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F10" sqref="F10"/>
    </sheetView>
  </sheetViews>
  <sheetFormatPr defaultColWidth="9.140625" defaultRowHeight="11.25"/>
  <cols>
    <col min="1" max="1" width="1.7109375" style="116" customWidth="1"/>
    <col min="2" max="2" width="11.140625" style="107" bestFit="1" customWidth="1"/>
    <col min="3" max="3" width="11.140625" style="107" customWidth="1"/>
    <col min="4" max="5" width="9.7109375" style="107" customWidth="1"/>
    <col min="6" max="6" width="10.7109375" style="107" customWidth="1"/>
    <col min="7" max="18" width="9.7109375" style="107" customWidth="1"/>
    <col min="19" max="19" width="11.7109375" style="116" bestFit="1" customWidth="1"/>
    <col min="20" max="20" width="11.7109375" style="120" bestFit="1" customWidth="1"/>
    <col min="21" max="21" width="6" style="120" bestFit="1" customWidth="1"/>
    <col min="22" max="16384" width="9.140625" style="116"/>
  </cols>
  <sheetData>
    <row r="2" spans="1:21" ht="12.75">
      <c r="A2" s="67"/>
      <c r="B2" s="74"/>
      <c r="C2" s="72"/>
      <c r="D2" s="67"/>
      <c r="E2" s="67"/>
      <c r="F2" s="113"/>
      <c r="G2" s="69" t="s">
        <v>13</v>
      </c>
      <c r="H2" s="114"/>
      <c r="I2" s="68" t="s">
        <v>1</v>
      </c>
      <c r="J2" s="115"/>
      <c r="K2" s="68" t="s">
        <v>29</v>
      </c>
      <c r="L2" s="67"/>
      <c r="M2" s="116"/>
      <c r="N2" s="117"/>
      <c r="O2" s="68" t="s">
        <v>30</v>
      </c>
      <c r="P2" s="116"/>
      <c r="Q2" s="116"/>
      <c r="R2" s="67"/>
      <c r="S2" s="67"/>
    </row>
    <row r="3" spans="1:21" ht="12.75">
      <c r="A3" s="67"/>
      <c r="B3" s="72"/>
      <c r="C3" s="67"/>
      <c r="D3" s="67"/>
      <c r="E3" s="67"/>
      <c r="F3" s="67"/>
      <c r="G3" s="67"/>
      <c r="H3" s="67"/>
      <c r="I3" s="67"/>
      <c r="J3" s="67"/>
      <c r="K3" s="67"/>
      <c r="L3" s="67"/>
      <c r="M3" s="67"/>
      <c r="N3" s="67"/>
      <c r="O3" s="67"/>
      <c r="P3" s="67"/>
      <c r="Q3" s="67"/>
      <c r="R3" s="67"/>
      <c r="S3" s="67"/>
    </row>
    <row r="4" spans="1:21" ht="12.75">
      <c r="A4" s="67"/>
      <c r="B4" s="71" t="s">
        <v>10</v>
      </c>
      <c r="C4" s="70">
        <f ca="1">NOW()</f>
        <v>43469.727162962961</v>
      </c>
      <c r="D4" s="70"/>
      <c r="E4" s="70"/>
      <c r="F4" s="623">
        <v>43466</v>
      </c>
      <c r="G4" s="624"/>
      <c r="H4" s="624"/>
      <c r="I4" s="625"/>
      <c r="J4" s="619">
        <v>43497</v>
      </c>
      <c r="K4" s="620"/>
      <c r="L4" s="620"/>
      <c r="M4" s="621"/>
      <c r="N4" s="622">
        <v>43525</v>
      </c>
      <c r="O4" s="622"/>
      <c r="P4" s="622"/>
      <c r="Q4" s="622"/>
      <c r="R4" s="622"/>
      <c r="T4" s="628" t="s">
        <v>17</v>
      </c>
      <c r="U4" s="629"/>
    </row>
    <row r="5" spans="1:21" ht="12.75" customHeight="1">
      <c r="A5" s="67"/>
      <c r="B5" s="616"/>
      <c r="C5" s="616"/>
      <c r="D5" s="616" t="s">
        <v>358</v>
      </c>
      <c r="E5" s="616"/>
      <c r="F5" s="151" t="s">
        <v>395</v>
      </c>
      <c r="G5" s="151" t="s">
        <v>396</v>
      </c>
      <c r="H5" s="151" t="s">
        <v>397</v>
      </c>
      <c r="I5" s="151" t="s">
        <v>398</v>
      </c>
      <c r="J5" s="151" t="s">
        <v>423</v>
      </c>
      <c r="K5" s="151" t="s">
        <v>424</v>
      </c>
      <c r="L5" s="151" t="s">
        <v>425</v>
      </c>
      <c r="M5" s="151" t="s">
        <v>426</v>
      </c>
      <c r="N5" s="151" t="s">
        <v>527</v>
      </c>
      <c r="O5" s="151" t="s">
        <v>528</v>
      </c>
      <c r="P5" s="151" t="s">
        <v>529</v>
      </c>
      <c r="Q5" s="151" t="s">
        <v>530</v>
      </c>
      <c r="R5" s="151" t="s">
        <v>531</v>
      </c>
      <c r="T5" s="250" t="s">
        <v>7</v>
      </c>
      <c r="U5" s="250" t="s">
        <v>9</v>
      </c>
    </row>
    <row r="6" spans="1:21" s="69" customFormat="1" ht="13.5" customHeight="1">
      <c r="B6" s="95" t="s">
        <v>2</v>
      </c>
      <c r="C6" s="96" t="s">
        <v>22</v>
      </c>
      <c r="D6" s="97" t="s">
        <v>46</v>
      </c>
      <c r="E6" s="98" t="s">
        <v>48</v>
      </c>
      <c r="F6" s="99">
        <v>43465</v>
      </c>
      <c r="G6" s="99">
        <v>43472</v>
      </c>
      <c r="H6" s="99">
        <v>43479</v>
      </c>
      <c r="I6" s="99">
        <v>43486</v>
      </c>
      <c r="J6" s="99">
        <v>43493</v>
      </c>
      <c r="K6" s="99">
        <v>43500</v>
      </c>
      <c r="L6" s="99">
        <v>43507</v>
      </c>
      <c r="M6" s="99">
        <v>43514</v>
      </c>
      <c r="N6" s="99">
        <v>43521</v>
      </c>
      <c r="O6" s="99">
        <v>43528</v>
      </c>
      <c r="P6" s="99">
        <v>43535</v>
      </c>
      <c r="Q6" s="99">
        <v>43542</v>
      </c>
      <c r="R6" s="99">
        <v>43549</v>
      </c>
      <c r="T6" s="48" t="s">
        <v>15</v>
      </c>
      <c r="U6" s="84" t="s">
        <v>14</v>
      </c>
    </row>
    <row r="7" spans="1:21" s="69" customFormat="1">
      <c r="B7" s="118">
        <v>186015014</v>
      </c>
      <c r="C7" s="146" t="s">
        <v>59</v>
      </c>
      <c r="D7" s="164">
        <v>80</v>
      </c>
      <c r="E7" s="94">
        <v>6</v>
      </c>
      <c r="F7" s="43">
        <v>6</v>
      </c>
      <c r="G7" s="55">
        <v>7</v>
      </c>
      <c r="H7" s="55">
        <v>10</v>
      </c>
      <c r="I7" s="181">
        <v>10</v>
      </c>
      <c r="J7" s="286">
        <f>VLOOKUP(B7,[9]Sheet1!$A:$I,9,0)</f>
        <v>10</v>
      </c>
      <c r="K7" s="55">
        <f>VLOOKUP(B7,[9]Sheet1!$A:$K,11,0)</f>
        <v>6</v>
      </c>
      <c r="L7" s="55">
        <f>VLOOKUP(B7,[9]Sheet1!$A:$M,13,0)</f>
        <v>6</v>
      </c>
      <c r="M7" s="181">
        <f>VLOOKUP(B7,[9]Sheet1!$A:$O,15,0)</f>
        <v>8</v>
      </c>
      <c r="N7" s="55">
        <v>10</v>
      </c>
      <c r="O7" s="55">
        <v>7</v>
      </c>
      <c r="P7" s="81">
        <v>0</v>
      </c>
      <c r="Q7" s="81">
        <v>0</v>
      </c>
      <c r="R7" s="82">
        <v>0</v>
      </c>
      <c r="T7" s="174" t="s">
        <v>18</v>
      </c>
      <c r="U7" s="174" t="s">
        <v>16</v>
      </c>
    </row>
    <row r="8" spans="1:21" s="69" customFormat="1">
      <c r="B8" s="119">
        <v>186015020</v>
      </c>
      <c r="C8" s="147" t="s">
        <v>72</v>
      </c>
      <c r="D8" s="164">
        <v>9</v>
      </c>
      <c r="E8" s="52">
        <v>0</v>
      </c>
      <c r="F8" s="43">
        <v>0</v>
      </c>
      <c r="G8" s="55">
        <v>3</v>
      </c>
      <c r="H8" s="81">
        <v>0</v>
      </c>
      <c r="I8" s="82">
        <v>0</v>
      </c>
      <c r="J8" s="43">
        <f>VLOOKUP(B8,[9]Sheet1!$A:$I,9,0)</f>
        <v>0</v>
      </c>
      <c r="K8" s="81">
        <f>VLOOKUP(B8,[9]Sheet1!$A:$K,11,0)</f>
        <v>0</v>
      </c>
      <c r="L8" s="55">
        <f>VLOOKUP(B8,[9]Sheet1!$A:$M,13,0)</f>
        <v>4</v>
      </c>
      <c r="M8" s="181">
        <f>VLOOKUP(B8,[9]Sheet1!$A:$O,15,0)</f>
        <v>2</v>
      </c>
      <c r="N8" s="81">
        <v>0</v>
      </c>
      <c r="O8" s="81">
        <v>0</v>
      </c>
      <c r="P8" s="81">
        <v>0</v>
      </c>
      <c r="Q8" s="81">
        <v>0</v>
      </c>
      <c r="R8" s="82">
        <v>0</v>
      </c>
      <c r="T8" s="174" t="s">
        <v>71</v>
      </c>
      <c r="U8" s="49"/>
    </row>
    <row r="9" spans="1:21" s="69" customFormat="1">
      <c r="B9" s="283">
        <v>186015021</v>
      </c>
      <c r="C9" s="284" t="s">
        <v>72</v>
      </c>
      <c r="D9" s="264">
        <v>3</v>
      </c>
      <c r="E9" s="265">
        <v>3</v>
      </c>
      <c r="F9" s="76">
        <v>3</v>
      </c>
      <c r="G9" s="77">
        <v>0</v>
      </c>
      <c r="H9" s="77">
        <v>0</v>
      </c>
      <c r="I9" s="75">
        <v>0</v>
      </c>
      <c r="J9" s="76">
        <v>0</v>
      </c>
      <c r="K9" s="77">
        <v>0</v>
      </c>
      <c r="L9" s="77">
        <v>0</v>
      </c>
      <c r="M9" s="75">
        <v>0</v>
      </c>
      <c r="N9" s="76">
        <v>0</v>
      </c>
      <c r="O9" s="77">
        <v>0</v>
      </c>
      <c r="P9" s="77">
        <v>0</v>
      </c>
      <c r="Q9" s="77">
        <v>0</v>
      </c>
      <c r="R9" s="75">
        <v>0</v>
      </c>
      <c r="T9" s="174" t="s">
        <v>153</v>
      </c>
      <c r="U9" s="49"/>
    </row>
    <row r="10" spans="1:21" ht="12.75">
      <c r="A10" s="67"/>
      <c r="B10" s="73"/>
      <c r="C10" s="73"/>
      <c r="D10" s="73"/>
      <c r="E10" s="73"/>
      <c r="F10" s="78"/>
      <c r="G10" s="78"/>
      <c r="H10" s="78"/>
      <c r="I10" s="78"/>
      <c r="J10" s="78"/>
      <c r="K10" s="78"/>
      <c r="L10" s="78"/>
      <c r="M10" s="78"/>
      <c r="N10" s="78"/>
      <c r="O10" s="78"/>
      <c r="P10" s="78"/>
      <c r="Q10" s="78"/>
      <c r="R10" s="78"/>
      <c r="S10" s="67"/>
      <c r="T10" s="174" t="s">
        <v>195</v>
      </c>
    </row>
    <row r="11" spans="1:21" ht="33.75">
      <c r="A11" s="67"/>
      <c r="B11" s="111" t="s">
        <v>6</v>
      </c>
      <c r="C11" s="643" t="s">
        <v>3</v>
      </c>
      <c r="D11" s="643"/>
      <c r="E11" s="643"/>
      <c r="F11" s="112" t="s">
        <v>4</v>
      </c>
      <c r="G11" s="111" t="s">
        <v>12</v>
      </c>
      <c r="H11" s="231" t="s">
        <v>62</v>
      </c>
      <c r="I11" s="111" t="s">
        <v>45</v>
      </c>
      <c r="J11" s="111" t="s">
        <v>7</v>
      </c>
      <c r="K11" s="644" t="s">
        <v>8</v>
      </c>
      <c r="L11" s="644"/>
      <c r="M11" s="644"/>
      <c r="N11" s="644"/>
      <c r="O11" s="644"/>
      <c r="P11" s="644"/>
      <c r="Q11" s="111" t="s">
        <v>11</v>
      </c>
      <c r="R11" s="111" t="s">
        <v>9</v>
      </c>
      <c r="S11" s="67"/>
      <c r="U11" s="49"/>
    </row>
    <row r="12" spans="1:21" ht="36" hidden="1" customHeight="1">
      <c r="B12" s="103" t="s">
        <v>83</v>
      </c>
      <c r="C12" s="638" t="s">
        <v>84</v>
      </c>
      <c r="D12" s="639"/>
      <c r="E12" s="639"/>
      <c r="F12" s="104" t="s">
        <v>79</v>
      </c>
      <c r="G12" s="105">
        <v>186015014</v>
      </c>
      <c r="H12" s="103" t="s">
        <v>78</v>
      </c>
      <c r="I12" s="103"/>
      <c r="J12" s="103" t="s">
        <v>18</v>
      </c>
      <c r="K12" s="645" t="s">
        <v>92</v>
      </c>
      <c r="L12" s="646"/>
      <c r="M12" s="646"/>
      <c r="N12" s="646"/>
      <c r="O12" s="646"/>
      <c r="P12" s="647"/>
      <c r="Q12" s="88" t="s">
        <v>68</v>
      </c>
      <c r="R12" s="103" t="s">
        <v>16</v>
      </c>
      <c r="S12" s="67"/>
      <c r="T12" s="67"/>
      <c r="U12" s="67"/>
    </row>
    <row r="13" spans="1:21" ht="2.25" hidden="1" customHeight="1">
      <c r="B13" s="101">
        <v>290001063</v>
      </c>
      <c r="C13" s="648" t="s">
        <v>87</v>
      </c>
      <c r="D13" s="649"/>
      <c r="E13" s="649"/>
      <c r="F13" s="121" t="s">
        <v>88</v>
      </c>
      <c r="G13" s="121"/>
      <c r="H13" s="101" t="s">
        <v>89</v>
      </c>
      <c r="I13" s="101"/>
      <c r="J13" s="101" t="s">
        <v>15</v>
      </c>
      <c r="K13" s="650" t="s">
        <v>114</v>
      </c>
      <c r="L13" s="651"/>
      <c r="M13" s="651"/>
      <c r="N13" s="651"/>
      <c r="O13" s="651"/>
      <c r="P13" s="652"/>
      <c r="Q13" s="106" t="s">
        <v>113</v>
      </c>
      <c r="R13" s="101" t="s">
        <v>14</v>
      </c>
      <c r="S13" s="67"/>
      <c r="T13" s="67"/>
      <c r="U13" s="67"/>
    </row>
    <row r="14" spans="1:21" ht="46.5" hidden="1" customHeight="1">
      <c r="B14" s="103">
        <v>405002950</v>
      </c>
      <c r="C14" s="638" t="s">
        <v>104</v>
      </c>
      <c r="D14" s="639"/>
      <c r="E14" s="639"/>
      <c r="F14" s="105" t="s">
        <v>105</v>
      </c>
      <c r="G14" s="105">
        <v>186015020</v>
      </c>
      <c r="H14" s="103" t="s">
        <v>106</v>
      </c>
      <c r="I14" s="103"/>
      <c r="J14" s="103" t="s">
        <v>103</v>
      </c>
      <c r="K14" s="642" t="s">
        <v>107</v>
      </c>
      <c r="L14" s="613"/>
      <c r="M14" s="613"/>
      <c r="N14" s="613"/>
      <c r="O14" s="613"/>
      <c r="P14" s="614"/>
      <c r="Q14" s="126" t="s">
        <v>68</v>
      </c>
      <c r="R14" s="103" t="s">
        <v>16</v>
      </c>
    </row>
    <row r="15" spans="1:21" ht="35.25" hidden="1" customHeight="1">
      <c r="B15" s="103">
        <v>279001917</v>
      </c>
      <c r="C15" s="638" t="s">
        <v>111</v>
      </c>
      <c r="D15" s="639"/>
      <c r="E15" s="639"/>
      <c r="F15" s="105" t="s">
        <v>110</v>
      </c>
      <c r="G15" s="105">
        <v>186015014</v>
      </c>
      <c r="H15" s="103" t="s">
        <v>82</v>
      </c>
      <c r="I15" s="103"/>
      <c r="J15" s="103" t="s">
        <v>15</v>
      </c>
      <c r="K15" s="642" t="s">
        <v>115</v>
      </c>
      <c r="L15" s="613"/>
      <c r="M15" s="613"/>
      <c r="N15" s="613"/>
      <c r="O15" s="613"/>
      <c r="P15" s="614"/>
      <c r="Q15" s="126" t="s">
        <v>95</v>
      </c>
      <c r="R15" s="103" t="s">
        <v>16</v>
      </c>
    </row>
    <row r="16" spans="1:21" s="149" customFormat="1" ht="24" hidden="1" customHeight="1">
      <c r="B16" s="133" t="s">
        <v>102</v>
      </c>
      <c r="C16" s="595" t="s">
        <v>102</v>
      </c>
      <c r="D16" s="636"/>
      <c r="E16" s="636"/>
      <c r="F16" s="136" t="s">
        <v>102</v>
      </c>
      <c r="G16" s="134">
        <v>186015014</v>
      </c>
      <c r="H16" s="133" t="s">
        <v>120</v>
      </c>
      <c r="I16" s="133" t="s">
        <v>102</v>
      </c>
      <c r="J16" s="90" t="s">
        <v>71</v>
      </c>
      <c r="K16" s="637" t="s">
        <v>121</v>
      </c>
      <c r="L16" s="613"/>
      <c r="M16" s="613"/>
      <c r="N16" s="613"/>
      <c r="O16" s="613"/>
      <c r="P16" s="614"/>
      <c r="Q16" s="92"/>
      <c r="R16" s="87" t="s">
        <v>16</v>
      </c>
      <c r="T16" s="150"/>
      <c r="U16" s="150"/>
    </row>
    <row r="17" spans="2:21" s="149" customFormat="1" ht="34.5" hidden="1" customHeight="1">
      <c r="B17" s="133" t="s">
        <v>126</v>
      </c>
      <c r="C17" s="595" t="s">
        <v>123</v>
      </c>
      <c r="D17" s="636"/>
      <c r="E17" s="636"/>
      <c r="F17" s="136" t="s">
        <v>99</v>
      </c>
      <c r="G17" s="134" t="s">
        <v>124</v>
      </c>
      <c r="H17" s="133"/>
      <c r="I17" s="133" t="s">
        <v>125</v>
      </c>
      <c r="J17" s="90" t="s">
        <v>15</v>
      </c>
      <c r="K17" s="637" t="s">
        <v>127</v>
      </c>
      <c r="L17" s="613"/>
      <c r="M17" s="613"/>
      <c r="N17" s="613"/>
      <c r="O17" s="613"/>
      <c r="P17" s="614"/>
      <c r="Q17" s="92" t="s">
        <v>68</v>
      </c>
      <c r="R17" s="87" t="s">
        <v>16</v>
      </c>
      <c r="T17" s="150"/>
      <c r="U17" s="150"/>
    </row>
    <row r="18" spans="2:21" s="18" customFormat="1" ht="36.75" hidden="1" customHeight="1">
      <c r="B18" s="133" t="s">
        <v>128</v>
      </c>
      <c r="C18" s="595" t="s">
        <v>129</v>
      </c>
      <c r="D18" s="640"/>
      <c r="E18" s="641"/>
      <c r="F18" s="166" t="s">
        <v>100</v>
      </c>
      <c r="G18" s="134" t="s">
        <v>131</v>
      </c>
      <c r="H18" s="133" t="s">
        <v>112</v>
      </c>
      <c r="I18" s="133" t="s">
        <v>130</v>
      </c>
      <c r="J18" s="133" t="s">
        <v>18</v>
      </c>
      <c r="K18" s="637" t="s">
        <v>136</v>
      </c>
      <c r="L18" s="613"/>
      <c r="M18" s="613"/>
      <c r="N18" s="613"/>
      <c r="O18" s="613"/>
      <c r="P18" s="614"/>
      <c r="Q18" s="92" t="s">
        <v>68</v>
      </c>
      <c r="R18" s="87" t="s">
        <v>16</v>
      </c>
    </row>
    <row r="19" spans="2:21" s="18" customFormat="1" ht="23.25" hidden="1" customHeight="1">
      <c r="B19" s="156">
        <v>405002031</v>
      </c>
      <c r="C19" s="612" t="s">
        <v>198</v>
      </c>
      <c r="D19" s="613"/>
      <c r="E19" s="614"/>
      <c r="F19" s="156" t="s">
        <v>197</v>
      </c>
      <c r="G19" s="156">
        <v>186015020</v>
      </c>
      <c r="H19" s="157" t="s">
        <v>137</v>
      </c>
      <c r="I19" s="157"/>
      <c r="J19" s="157" t="s">
        <v>15</v>
      </c>
      <c r="K19" s="601" t="s">
        <v>200</v>
      </c>
      <c r="L19" s="599"/>
      <c r="M19" s="599"/>
      <c r="N19" s="599"/>
      <c r="O19" s="599"/>
      <c r="P19" s="600"/>
      <c r="Q19" s="93" t="s">
        <v>95</v>
      </c>
      <c r="R19" s="157" t="s">
        <v>16</v>
      </c>
    </row>
    <row r="20" spans="2:21" s="18" customFormat="1" ht="23.25" hidden="1" customHeight="1">
      <c r="B20" s="144">
        <v>400004470</v>
      </c>
      <c r="C20" s="595" t="s">
        <v>203</v>
      </c>
      <c r="D20" s="596"/>
      <c r="E20" s="597"/>
      <c r="F20" s="133" t="s">
        <v>204</v>
      </c>
      <c r="G20" s="133">
        <v>186015014</v>
      </c>
      <c r="H20" s="133" t="s">
        <v>137</v>
      </c>
      <c r="I20" s="133"/>
      <c r="J20" s="133" t="s">
        <v>15</v>
      </c>
      <c r="K20" s="598" t="s">
        <v>213</v>
      </c>
      <c r="L20" s="610"/>
      <c r="M20" s="610"/>
      <c r="N20" s="610"/>
      <c r="O20" s="610"/>
      <c r="P20" s="611"/>
      <c r="Q20" s="93" t="s">
        <v>95</v>
      </c>
      <c r="R20" s="133" t="s">
        <v>16</v>
      </c>
    </row>
    <row r="21" spans="2:21" s="18" customFormat="1" ht="23.25" hidden="1" customHeight="1">
      <c r="B21" s="144">
        <v>405002031</v>
      </c>
      <c r="C21" s="595" t="s">
        <v>198</v>
      </c>
      <c r="D21" s="596"/>
      <c r="E21" s="597"/>
      <c r="F21" s="133" t="s">
        <v>197</v>
      </c>
      <c r="G21" s="133">
        <v>186015020</v>
      </c>
      <c r="H21" s="133" t="s">
        <v>137</v>
      </c>
      <c r="I21" s="133"/>
      <c r="J21" s="133" t="s">
        <v>15</v>
      </c>
      <c r="K21" s="598" t="s">
        <v>205</v>
      </c>
      <c r="L21" s="610"/>
      <c r="M21" s="610"/>
      <c r="N21" s="610"/>
      <c r="O21" s="610"/>
      <c r="P21" s="611"/>
      <c r="Q21" s="93" t="s">
        <v>95</v>
      </c>
      <c r="R21" s="133" t="s">
        <v>16</v>
      </c>
    </row>
  </sheetData>
  <mergeCells count="28">
    <mergeCell ref="T4:U4"/>
    <mergeCell ref="B5:C5"/>
    <mergeCell ref="D5:E5"/>
    <mergeCell ref="C14:E14"/>
    <mergeCell ref="K14:P14"/>
    <mergeCell ref="C11:E11"/>
    <mergeCell ref="K11:P11"/>
    <mergeCell ref="C12:E12"/>
    <mergeCell ref="K12:P12"/>
    <mergeCell ref="C13:E13"/>
    <mergeCell ref="K13:P13"/>
    <mergeCell ref="N4:R4"/>
    <mergeCell ref="F4:I4"/>
    <mergeCell ref="J4:M4"/>
    <mergeCell ref="C15:E15"/>
    <mergeCell ref="C18:E18"/>
    <mergeCell ref="K18:P18"/>
    <mergeCell ref="C17:E17"/>
    <mergeCell ref="K17:P17"/>
    <mergeCell ref="K15:P15"/>
    <mergeCell ref="C21:E21"/>
    <mergeCell ref="K21:P21"/>
    <mergeCell ref="C20:E20"/>
    <mergeCell ref="K20:P20"/>
    <mergeCell ref="C16:E16"/>
    <mergeCell ref="K16:P16"/>
    <mergeCell ref="C19:E19"/>
    <mergeCell ref="K19:P19"/>
  </mergeCells>
  <dataValidations disablePrompts="1" count="3">
    <dataValidation type="list" allowBlank="1" showInputMessage="1" showErrorMessage="1" sqref="J12:J13 J15 J17:J21">
      <formula1>$T$9:$T$9</formula1>
    </dataValidation>
    <dataValidation type="list" allowBlank="1" showInputMessage="1" showErrorMessage="1" sqref="R12:R21">
      <formula1>$U$6:$U$7</formula1>
    </dataValidation>
    <dataValidation type="list" allowBlank="1" showInputMessage="1" showErrorMessage="1" sqref="J16">
      <formula1>$T$6:$T$8</formula1>
    </dataValidation>
  </dataValidations>
  <pageMargins left="0.2" right="0.2" top="0.5" bottom="0.2"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2:U17"/>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G12" sqref="G12"/>
    </sheetView>
  </sheetViews>
  <sheetFormatPr defaultColWidth="9.140625" defaultRowHeight="11.25"/>
  <cols>
    <col min="1" max="1" width="1.7109375" style="116" customWidth="1"/>
    <col min="2" max="2" width="11.140625" style="107" bestFit="1" customWidth="1"/>
    <col min="3" max="3" width="11.140625" style="107" customWidth="1"/>
    <col min="4" max="4" width="9.7109375" style="107" customWidth="1"/>
    <col min="5" max="5" width="10.5703125" style="107" customWidth="1"/>
    <col min="6" max="13" width="9.7109375" style="107" customWidth="1"/>
    <col min="14" max="14" width="10.7109375" style="107" customWidth="1"/>
    <col min="15" max="18" width="9.7109375" style="107" customWidth="1"/>
    <col min="19" max="19" width="9.140625" style="116"/>
    <col min="20" max="20" width="11.7109375" style="120" bestFit="1" customWidth="1"/>
    <col min="21" max="21" width="6" style="120" bestFit="1" customWidth="1"/>
    <col min="22" max="16384" width="9.140625" style="116"/>
  </cols>
  <sheetData>
    <row r="2" spans="2:21">
      <c r="B2" s="74"/>
      <c r="C2" s="72"/>
      <c r="F2" s="68" t="s">
        <v>29</v>
      </c>
      <c r="H2" s="116"/>
      <c r="I2" s="117"/>
      <c r="J2" s="68" t="s">
        <v>30</v>
      </c>
      <c r="K2" s="116"/>
      <c r="L2" s="116"/>
      <c r="N2" s="113"/>
      <c r="O2" s="69" t="s">
        <v>13</v>
      </c>
      <c r="P2" s="114"/>
      <c r="Q2" s="68" t="s">
        <v>1</v>
      </c>
      <c r="R2" s="115"/>
    </row>
    <row r="3" spans="2:21">
      <c r="B3" s="72"/>
    </row>
    <row r="4" spans="2:21">
      <c r="B4" s="71" t="s">
        <v>10</v>
      </c>
      <c r="C4" s="70">
        <f ca="1">NOW()</f>
        <v>43469.727162962961</v>
      </c>
      <c r="D4" s="70"/>
      <c r="E4" s="70"/>
      <c r="F4" s="623">
        <v>43466</v>
      </c>
      <c r="G4" s="624"/>
      <c r="H4" s="624"/>
      <c r="I4" s="625"/>
      <c r="J4" s="619">
        <v>43497</v>
      </c>
      <c r="K4" s="620"/>
      <c r="L4" s="620"/>
      <c r="M4" s="620"/>
      <c r="N4" s="622">
        <v>43525</v>
      </c>
      <c r="O4" s="622"/>
      <c r="P4" s="622"/>
      <c r="Q4" s="622"/>
      <c r="R4" s="622"/>
      <c r="T4" s="628" t="s">
        <v>17</v>
      </c>
      <c r="U4" s="629"/>
    </row>
    <row r="5" spans="2:21">
      <c r="B5" s="616" t="s">
        <v>19</v>
      </c>
      <c r="C5" s="616"/>
      <c r="D5" s="617" t="s">
        <v>358</v>
      </c>
      <c r="E5" s="618"/>
      <c r="F5" s="151" t="s">
        <v>395</v>
      </c>
      <c r="G5" s="151" t="s">
        <v>396</v>
      </c>
      <c r="H5" s="151" t="s">
        <v>397</v>
      </c>
      <c r="I5" s="151" t="s">
        <v>398</v>
      </c>
      <c r="J5" s="151" t="s">
        <v>423</v>
      </c>
      <c r="K5" s="151" t="s">
        <v>424</v>
      </c>
      <c r="L5" s="151" t="s">
        <v>425</v>
      </c>
      <c r="M5" s="151" t="s">
        <v>426</v>
      </c>
      <c r="N5" s="151" t="s">
        <v>527</v>
      </c>
      <c r="O5" s="151" t="s">
        <v>528</v>
      </c>
      <c r="P5" s="151" t="s">
        <v>529</v>
      </c>
      <c r="Q5" s="151" t="s">
        <v>530</v>
      </c>
      <c r="R5" s="151" t="s">
        <v>531</v>
      </c>
    </row>
    <row r="6" spans="2:21" s="69" customFormat="1">
      <c r="B6" s="110" t="s">
        <v>2</v>
      </c>
      <c r="C6" s="11" t="s">
        <v>22</v>
      </c>
      <c r="D6" s="110" t="s">
        <v>46</v>
      </c>
      <c r="E6" s="11" t="s">
        <v>48</v>
      </c>
      <c r="F6" s="99">
        <v>43465</v>
      </c>
      <c r="G6" s="99">
        <v>43472</v>
      </c>
      <c r="H6" s="99">
        <v>43479</v>
      </c>
      <c r="I6" s="99">
        <v>43486</v>
      </c>
      <c r="J6" s="99">
        <v>43493</v>
      </c>
      <c r="K6" s="99">
        <v>43500</v>
      </c>
      <c r="L6" s="99">
        <v>43507</v>
      </c>
      <c r="M6" s="99">
        <v>43514</v>
      </c>
      <c r="N6" s="99">
        <v>43521</v>
      </c>
      <c r="O6" s="99">
        <v>43528</v>
      </c>
      <c r="P6" s="99">
        <v>43535</v>
      </c>
      <c r="Q6" s="99">
        <v>43542</v>
      </c>
      <c r="R6" s="99">
        <v>43549</v>
      </c>
      <c r="T6" s="250" t="s">
        <v>7</v>
      </c>
      <c r="U6" s="250" t="s">
        <v>9</v>
      </c>
    </row>
    <row r="7" spans="2:21" s="69" customFormat="1">
      <c r="B7" s="122">
        <v>205001247</v>
      </c>
      <c r="C7" s="123" t="s">
        <v>60</v>
      </c>
      <c r="D7" s="236">
        <v>1364</v>
      </c>
      <c r="E7" s="235"/>
      <c r="F7" s="301">
        <v>0</v>
      </c>
      <c r="G7" s="79">
        <v>77</v>
      </c>
      <c r="H7" s="79">
        <v>44</v>
      </c>
      <c r="I7" s="80">
        <v>198</v>
      </c>
      <c r="J7" s="79">
        <v>154</v>
      </c>
      <c r="K7" s="79">
        <v>77</v>
      </c>
      <c r="L7" s="79">
        <v>99</v>
      </c>
      <c r="M7" s="80">
        <v>143</v>
      </c>
      <c r="N7" s="593">
        <v>132</v>
      </c>
      <c r="O7" s="79">
        <v>132</v>
      </c>
      <c r="P7" s="79">
        <v>132</v>
      </c>
      <c r="Q7" s="79">
        <v>99</v>
      </c>
      <c r="R7" s="80">
        <v>77</v>
      </c>
      <c r="T7" s="48" t="s">
        <v>15</v>
      </c>
      <c r="U7" s="84" t="s">
        <v>14</v>
      </c>
    </row>
    <row r="8" spans="2:21" s="69" customFormat="1">
      <c r="B8" s="158" t="s">
        <v>63</v>
      </c>
      <c r="C8" s="124" t="s">
        <v>60</v>
      </c>
      <c r="D8" s="237">
        <v>0</v>
      </c>
      <c r="E8" s="125">
        <v>0</v>
      </c>
      <c r="F8" s="301">
        <v>0</v>
      </c>
      <c r="G8" s="81">
        <v>0</v>
      </c>
      <c r="H8" s="81">
        <v>0</v>
      </c>
      <c r="I8" s="82">
        <v>0</v>
      </c>
      <c r="J8" s="43">
        <v>0</v>
      </c>
      <c r="K8" s="81">
        <v>0</v>
      </c>
      <c r="L8" s="81">
        <v>0</v>
      </c>
      <c r="M8" s="82">
        <v>0</v>
      </c>
      <c r="N8" s="43">
        <v>0</v>
      </c>
      <c r="O8" s="81">
        <v>0</v>
      </c>
      <c r="P8" s="81">
        <v>0</v>
      </c>
      <c r="Q8" s="81">
        <v>0</v>
      </c>
      <c r="R8" s="82">
        <v>0</v>
      </c>
      <c r="T8" s="174" t="s">
        <v>18</v>
      </c>
      <c r="U8" s="174" t="s">
        <v>16</v>
      </c>
    </row>
    <row r="9" spans="2:21" s="69" customFormat="1">
      <c r="B9" s="62">
        <v>205001139</v>
      </c>
      <c r="C9" s="63" t="s">
        <v>60</v>
      </c>
      <c r="D9" s="129">
        <v>0</v>
      </c>
      <c r="E9" s="130">
        <v>0</v>
      </c>
      <c r="F9" s="301">
        <v>0</v>
      </c>
      <c r="G9" s="81">
        <v>0</v>
      </c>
      <c r="H9" s="81">
        <v>0</v>
      </c>
      <c r="I9" s="82">
        <v>0</v>
      </c>
      <c r="J9" s="43">
        <v>0</v>
      </c>
      <c r="K9" s="81">
        <v>0</v>
      </c>
      <c r="L9" s="81">
        <v>0</v>
      </c>
      <c r="M9" s="82">
        <v>0</v>
      </c>
      <c r="N9" s="43">
        <v>0</v>
      </c>
      <c r="O9" s="81">
        <v>0</v>
      </c>
      <c r="P9" s="81">
        <v>0</v>
      </c>
      <c r="Q9" s="81">
        <v>0</v>
      </c>
      <c r="R9" s="82">
        <v>0</v>
      </c>
      <c r="T9" s="174" t="s">
        <v>71</v>
      </c>
      <c r="U9" s="49"/>
    </row>
    <row r="10" spans="2:21" s="69" customFormat="1">
      <c r="B10" s="62" t="s">
        <v>69</v>
      </c>
      <c r="C10" s="63" t="s">
        <v>66</v>
      </c>
      <c r="D10" s="43">
        <v>0</v>
      </c>
      <c r="E10" s="82">
        <v>0</v>
      </c>
      <c r="F10" s="301">
        <v>0</v>
      </c>
      <c r="G10" s="81">
        <v>0</v>
      </c>
      <c r="H10" s="81">
        <v>0</v>
      </c>
      <c r="I10" s="82">
        <v>0</v>
      </c>
      <c r="J10" s="43">
        <v>0</v>
      </c>
      <c r="K10" s="81">
        <v>0</v>
      </c>
      <c r="L10" s="81">
        <v>0</v>
      </c>
      <c r="M10" s="82">
        <v>0</v>
      </c>
      <c r="N10" s="43">
        <v>0</v>
      </c>
      <c r="O10" s="81">
        <v>0</v>
      </c>
      <c r="P10" s="81">
        <v>0</v>
      </c>
      <c r="Q10" s="81">
        <v>0</v>
      </c>
      <c r="R10" s="82">
        <v>0</v>
      </c>
      <c r="T10" s="174" t="s">
        <v>153</v>
      </c>
      <c r="U10" s="49"/>
    </row>
    <row r="11" spans="2:21">
      <c r="B11" s="162" t="s">
        <v>70</v>
      </c>
      <c r="C11" s="163" t="s">
        <v>67</v>
      </c>
      <c r="D11" s="76">
        <v>0</v>
      </c>
      <c r="E11" s="75">
        <v>0</v>
      </c>
      <c r="F11" s="302">
        <v>0</v>
      </c>
      <c r="G11" s="77">
        <v>0</v>
      </c>
      <c r="H11" s="77">
        <v>0</v>
      </c>
      <c r="I11" s="75">
        <v>0</v>
      </c>
      <c r="J11" s="76">
        <v>0</v>
      </c>
      <c r="K11" s="77">
        <v>0</v>
      </c>
      <c r="L11" s="77">
        <v>0</v>
      </c>
      <c r="M11" s="75">
        <v>0</v>
      </c>
      <c r="N11" s="76">
        <v>0</v>
      </c>
      <c r="O11" s="77">
        <v>0</v>
      </c>
      <c r="P11" s="77">
        <v>0</v>
      </c>
      <c r="Q11" s="77">
        <v>0</v>
      </c>
      <c r="R11" s="75">
        <v>0</v>
      </c>
      <c r="T11" s="174" t="s">
        <v>195</v>
      </c>
    </row>
    <row r="12" spans="2:21" s="15" customFormat="1">
      <c r="B12" s="73"/>
      <c r="C12" s="73"/>
      <c r="D12" s="73"/>
      <c r="E12" s="73"/>
      <c r="F12" s="78"/>
      <c r="G12" s="78"/>
      <c r="H12" s="78"/>
      <c r="I12" s="78"/>
      <c r="J12" s="78"/>
      <c r="K12" s="78"/>
      <c r="L12" s="78"/>
      <c r="M12" s="78"/>
      <c r="N12" s="78"/>
      <c r="O12" s="78"/>
      <c r="P12" s="78"/>
      <c r="Q12" s="78"/>
      <c r="R12" s="78"/>
      <c r="T12" s="120"/>
      <c r="U12" s="120"/>
    </row>
    <row r="13" spans="2:21" ht="33.75">
      <c r="B13" s="108" t="s">
        <v>6</v>
      </c>
      <c r="C13" s="608" t="s">
        <v>3</v>
      </c>
      <c r="D13" s="608"/>
      <c r="E13" s="608"/>
      <c r="F13" s="109" t="s">
        <v>4</v>
      </c>
      <c r="G13" s="108" t="s">
        <v>61</v>
      </c>
      <c r="H13" s="108" t="s">
        <v>5</v>
      </c>
      <c r="I13" s="108" t="s">
        <v>45</v>
      </c>
      <c r="J13" s="108" t="s">
        <v>7</v>
      </c>
      <c r="K13" s="609" t="s">
        <v>8</v>
      </c>
      <c r="L13" s="609"/>
      <c r="M13" s="609"/>
      <c r="N13" s="609"/>
      <c r="O13" s="609"/>
      <c r="P13" s="609"/>
      <c r="Q13" s="108" t="s">
        <v>11</v>
      </c>
      <c r="R13" s="108" t="s">
        <v>9</v>
      </c>
    </row>
    <row r="14" spans="2:21" ht="25.5" hidden="1" customHeight="1">
      <c r="B14" s="102">
        <v>405019835</v>
      </c>
      <c r="C14" s="655" t="s">
        <v>80</v>
      </c>
      <c r="D14" s="653"/>
      <c r="E14" s="654"/>
      <c r="F14" s="102" t="s">
        <v>81</v>
      </c>
      <c r="G14" s="102">
        <v>205001247</v>
      </c>
      <c r="H14" s="102" t="s">
        <v>82</v>
      </c>
      <c r="I14" s="102"/>
      <c r="J14" s="102" t="s">
        <v>15</v>
      </c>
      <c r="K14" s="612" t="s">
        <v>91</v>
      </c>
      <c r="L14" s="613"/>
      <c r="M14" s="613"/>
      <c r="N14" s="613"/>
      <c r="O14" s="613"/>
      <c r="P14" s="614"/>
      <c r="Q14" s="89" t="s">
        <v>68</v>
      </c>
      <c r="R14" s="102" t="s">
        <v>16</v>
      </c>
    </row>
    <row r="15" spans="2:21" ht="35.25" hidden="1" customHeight="1">
      <c r="B15" s="102">
        <v>205001139</v>
      </c>
      <c r="C15" s="655" t="s">
        <v>90</v>
      </c>
      <c r="D15" s="653"/>
      <c r="E15" s="654"/>
      <c r="F15" s="102" t="s">
        <v>81</v>
      </c>
      <c r="G15" s="102"/>
      <c r="H15" s="155" t="s">
        <v>119</v>
      </c>
      <c r="I15" s="102"/>
      <c r="J15" s="102" t="s">
        <v>15</v>
      </c>
      <c r="K15" s="612" t="s">
        <v>134</v>
      </c>
      <c r="L15" s="613"/>
      <c r="M15" s="613"/>
      <c r="N15" s="613"/>
      <c r="O15" s="613"/>
      <c r="P15" s="614"/>
      <c r="Q15" s="160" t="s">
        <v>118</v>
      </c>
      <c r="R15" s="102" t="s">
        <v>16</v>
      </c>
    </row>
    <row r="16" spans="2:21" ht="44.25" hidden="1" customHeight="1">
      <c r="B16" s="133" t="s">
        <v>237</v>
      </c>
      <c r="C16" s="595" t="s">
        <v>238</v>
      </c>
      <c r="D16" s="653"/>
      <c r="E16" s="654"/>
      <c r="F16" s="155" t="s">
        <v>236</v>
      </c>
      <c r="G16" s="102">
        <v>205001247</v>
      </c>
      <c r="H16" s="155" t="s">
        <v>78</v>
      </c>
      <c r="I16" s="102"/>
      <c r="J16" s="102" t="s">
        <v>18</v>
      </c>
      <c r="K16" s="598" t="s">
        <v>239</v>
      </c>
      <c r="L16" s="613"/>
      <c r="M16" s="613"/>
      <c r="N16" s="613"/>
      <c r="O16" s="613"/>
      <c r="P16" s="614"/>
      <c r="Q16" s="89" t="s">
        <v>68</v>
      </c>
      <c r="R16" s="102" t="s">
        <v>16</v>
      </c>
    </row>
    <row r="17" spans="2:18" ht="46.5" hidden="1" customHeight="1">
      <c r="B17" s="133">
        <v>400006520</v>
      </c>
      <c r="C17" s="595" t="s">
        <v>250</v>
      </c>
      <c r="D17" s="653"/>
      <c r="E17" s="654"/>
      <c r="F17" s="155" t="s">
        <v>236</v>
      </c>
      <c r="G17" s="102">
        <v>205001247</v>
      </c>
      <c r="H17" s="155" t="s">
        <v>82</v>
      </c>
      <c r="I17" s="102"/>
      <c r="J17" s="102"/>
      <c r="K17" s="598" t="s">
        <v>257</v>
      </c>
      <c r="L17" s="613"/>
      <c r="M17" s="613"/>
      <c r="N17" s="613"/>
      <c r="O17" s="613"/>
      <c r="P17" s="614"/>
      <c r="Q17" s="89" t="s">
        <v>68</v>
      </c>
      <c r="R17" s="102" t="s">
        <v>16</v>
      </c>
    </row>
  </sheetData>
  <mergeCells count="16">
    <mergeCell ref="T4:U4"/>
    <mergeCell ref="C17:E17"/>
    <mergeCell ref="K17:P17"/>
    <mergeCell ref="C16:E16"/>
    <mergeCell ref="K16:P16"/>
    <mergeCell ref="C13:E13"/>
    <mergeCell ref="K13:P13"/>
    <mergeCell ref="C14:E14"/>
    <mergeCell ref="K14:P14"/>
    <mergeCell ref="C15:E15"/>
    <mergeCell ref="K15:P15"/>
    <mergeCell ref="N4:R4"/>
    <mergeCell ref="F4:I4"/>
    <mergeCell ref="J4:M4"/>
    <mergeCell ref="B5:C5"/>
    <mergeCell ref="D5:E5"/>
  </mergeCells>
  <dataValidations count="3">
    <dataValidation type="list" allowBlank="1" showInputMessage="1" showErrorMessage="1" sqref="J14:J16">
      <formula1>$T$8:$T$10</formula1>
    </dataValidation>
    <dataValidation type="list" allowBlank="1" showInputMessage="1" showErrorMessage="1" sqref="R14:R15">
      <formula1>$U$8:$U$9</formula1>
    </dataValidation>
    <dataValidation type="list" allowBlank="1" showInputMessage="1" showErrorMessage="1" sqref="R16:R17">
      <formula1>$U$7:$U$8</formula1>
    </dataValidation>
  </dataValidations>
  <pageMargins left="0.2" right="0.2" top="0.5" bottom="0.2" header="0.3" footer="0.3"/>
  <pageSetup paperSize="9" scale="86"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8"/>
  <sheetViews>
    <sheetView showGridLines="0" tabSelected="1" zoomScaleNormal="100" workbookViewId="0">
      <selection activeCell="E20" sqref="E20"/>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s="65" customFormat="1">
      <c r="A1" s="22"/>
      <c r="B1" s="26" t="s">
        <v>552</v>
      </c>
      <c r="C1" s="30"/>
    </row>
    <row r="2" spans="1:3" s="65" customFormat="1">
      <c r="A2" s="27"/>
      <c r="B2" s="27"/>
      <c r="C2" s="24"/>
    </row>
    <row r="3" spans="1:3" s="65" customFormat="1">
      <c r="A3" s="23"/>
      <c r="B3" s="28" t="s">
        <v>554</v>
      </c>
      <c r="C3" s="31"/>
    </row>
    <row r="4" spans="1:3">
      <c r="A4" s="27"/>
      <c r="C4" s="24"/>
    </row>
    <row r="5" spans="1:3">
      <c r="A5" s="40">
        <v>1</v>
      </c>
      <c r="B5" s="41" t="s">
        <v>551</v>
      </c>
      <c r="C5" s="42"/>
    </row>
    <row r="6" spans="1:3" s="65" customFormat="1">
      <c r="A6" s="21"/>
      <c r="B6" s="66" t="s">
        <v>85</v>
      </c>
      <c r="C6" s="64"/>
    </row>
    <row r="7" spans="1:3" s="65" customFormat="1">
      <c r="A7" s="21"/>
      <c r="B7" s="66"/>
      <c r="C7" s="127" t="s">
        <v>550</v>
      </c>
    </row>
    <row r="8" spans="1:3" s="65" customFormat="1" ht="51">
      <c r="A8" s="21"/>
      <c r="B8" s="66"/>
      <c r="C8" s="132" t="s">
        <v>541</v>
      </c>
    </row>
    <row r="9" spans="1:3" s="65" customFormat="1">
      <c r="A9" s="21"/>
      <c r="B9" s="66"/>
      <c r="C9" s="64"/>
    </row>
    <row r="10" spans="1:3" s="65" customFormat="1">
      <c r="A10" s="45"/>
      <c r="B10" s="66" t="s">
        <v>18</v>
      </c>
      <c r="C10" s="240"/>
    </row>
    <row r="11" spans="1:3" s="65" customFormat="1">
      <c r="A11" s="45"/>
      <c r="B11" s="66"/>
      <c r="C11" s="288" t="s">
        <v>546</v>
      </c>
    </row>
    <row r="12" spans="1:3" s="65" customFormat="1">
      <c r="A12" s="45"/>
      <c r="B12" s="66"/>
      <c r="C12" s="240" t="s">
        <v>547</v>
      </c>
    </row>
    <row r="13" spans="1:3" s="65" customFormat="1">
      <c r="A13" s="45"/>
      <c r="B13" s="66"/>
      <c r="C13" s="240"/>
    </row>
    <row r="14" spans="1:3" s="65" customFormat="1">
      <c r="A14" s="45"/>
      <c r="B14" s="66" t="s">
        <v>71</v>
      </c>
      <c r="C14" s="240"/>
    </row>
    <row r="15" spans="1:3" s="65" customFormat="1">
      <c r="A15" s="45"/>
      <c r="B15" s="66"/>
      <c r="C15" s="288" t="s">
        <v>548</v>
      </c>
    </row>
    <row r="16" spans="1:3" s="65" customFormat="1" ht="25.5">
      <c r="A16" s="45"/>
      <c r="B16" s="66"/>
      <c r="C16" s="240" t="s">
        <v>549</v>
      </c>
    </row>
    <row r="17" spans="1:3" s="65" customFormat="1">
      <c r="A17" s="45"/>
      <c r="B17" s="66"/>
      <c r="C17" s="240"/>
    </row>
    <row r="18" spans="1:3" ht="14.25" customHeight="1">
      <c r="A18" s="40">
        <v>2</v>
      </c>
      <c r="B18" s="41" t="s">
        <v>553</v>
      </c>
      <c r="C18" s="42"/>
    </row>
    <row r="19" spans="1:3">
      <c r="A19" s="45"/>
      <c r="B19" s="66" t="s">
        <v>85</v>
      </c>
      <c r="C19" s="44"/>
    </row>
    <row r="20" spans="1:3" s="65" customFormat="1" ht="13.5" customHeight="1">
      <c r="A20" s="45"/>
      <c r="B20" s="66"/>
      <c r="C20" s="132" t="s">
        <v>102</v>
      </c>
    </row>
    <row r="21" spans="1:3" s="65" customFormat="1" ht="13.5" customHeight="1">
      <c r="A21" s="45"/>
      <c r="B21" s="297"/>
      <c r="C21" s="132"/>
    </row>
    <row r="22" spans="1:3" s="65" customFormat="1" ht="13.5" customHeight="1">
      <c r="A22" s="45"/>
      <c r="B22" s="66" t="s">
        <v>18</v>
      </c>
      <c r="C22" s="127"/>
    </row>
    <row r="23" spans="1:3" s="65" customFormat="1">
      <c r="A23" s="45"/>
      <c r="B23" s="66"/>
      <c r="C23" s="127" t="s">
        <v>431</v>
      </c>
    </row>
    <row r="24" spans="1:3" s="65" customFormat="1" ht="38.25">
      <c r="A24" s="45"/>
      <c r="B24" s="66"/>
      <c r="C24" s="64" t="s">
        <v>435</v>
      </c>
    </row>
    <row r="25" spans="1:3" s="65" customFormat="1">
      <c r="A25" s="45"/>
      <c r="B25" s="66"/>
      <c r="C25" s="64"/>
    </row>
    <row r="26" spans="1:3">
      <c r="A26" s="40">
        <v>3</v>
      </c>
      <c r="B26" s="41" t="s">
        <v>555</v>
      </c>
      <c r="C26" s="42"/>
    </row>
    <row r="27" spans="1:3">
      <c r="B27" s="66" t="s">
        <v>85</v>
      </c>
    </row>
    <row r="28" spans="1:3" s="65" customFormat="1">
      <c r="A28" s="21"/>
      <c r="B28" s="66"/>
      <c r="C28" s="132" t="s">
        <v>102</v>
      </c>
    </row>
    <row r="29" spans="1:3" s="65" customFormat="1">
      <c r="A29" s="21"/>
      <c r="B29" s="66"/>
      <c r="C29" s="132"/>
    </row>
    <row r="30" spans="1:3" s="65" customFormat="1">
      <c r="A30" s="21"/>
      <c r="B30" s="66" t="s">
        <v>18</v>
      </c>
      <c r="C30" s="240"/>
    </row>
    <row r="31" spans="1:3" s="65" customFormat="1">
      <c r="A31" s="21"/>
      <c r="B31" s="66"/>
      <c r="C31" s="64" t="s">
        <v>102</v>
      </c>
    </row>
    <row r="33" spans="1:3" s="65" customFormat="1">
      <c r="A33" s="40">
        <v>4</v>
      </c>
      <c r="B33" s="41" t="s">
        <v>556</v>
      </c>
      <c r="C33" s="42"/>
    </row>
    <row r="34" spans="1:3">
      <c r="B34" s="66" t="s">
        <v>85</v>
      </c>
      <c r="C34" s="64"/>
    </row>
    <row r="35" spans="1:3">
      <c r="B35" s="66"/>
      <c r="C35" s="132" t="s">
        <v>102</v>
      </c>
    </row>
    <row r="37" spans="1:3">
      <c r="B37" s="66" t="s">
        <v>18</v>
      </c>
      <c r="C37" s="240"/>
    </row>
    <row r="38" spans="1:3">
      <c r="B38" s="66"/>
      <c r="C38" s="64" t="s">
        <v>102</v>
      </c>
    </row>
  </sheetData>
  <pageMargins left="0.78740157480314965" right="0.39370078740157483" top="0.74803149606299213" bottom="0.74803149606299213" header="0.31496062992125984" footer="0.31496062992125984"/>
  <pageSetup paperSize="9" scale="96" orientation="portrait" horizont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R31"/>
  <sheetViews>
    <sheetView topLeftCell="C4" workbookViewId="0">
      <pane xSplit="2" ySplit="4" topLeftCell="I8" activePane="bottomRight" state="frozen"/>
      <selection activeCell="DD26" sqref="DD26"/>
      <selection pane="topRight" activeCell="DD26" sqref="DD26"/>
      <selection pane="bottomLeft" activeCell="DD26" sqref="DD26"/>
      <selection pane="bottomRight" activeCell="DH32" sqref="DH32"/>
    </sheetView>
  </sheetViews>
  <sheetFormatPr defaultColWidth="8.85546875" defaultRowHeight="15" outlineLevelCol="1"/>
  <cols>
    <col min="1" max="1" width="2" style="304" hidden="1" customWidth="1"/>
    <col min="2" max="2" width="6.28515625" style="303" hidden="1" customWidth="1"/>
    <col min="3" max="3" width="20.85546875" style="304" customWidth="1"/>
    <col min="4" max="4" width="0.7109375" style="304" customWidth="1" collapsed="1"/>
    <col min="5" max="5" width="19.28515625" style="304" hidden="1" customWidth="1"/>
    <col min="6" max="7" width="10.28515625" style="304" hidden="1" customWidth="1"/>
    <col min="8" max="8" width="9.28515625" style="304" hidden="1" customWidth="1" outlineLevel="1"/>
    <col min="9" max="9" width="0.7109375" style="304" customWidth="1" collapsed="1"/>
    <col min="10" max="10" width="23.85546875" style="304" customWidth="1"/>
    <col min="11" max="12" width="6.85546875" style="304" customWidth="1" outlineLevel="1"/>
    <col min="13" max="13" width="7.42578125" style="304" customWidth="1" outlineLevel="1" collapsed="1"/>
    <col min="14" max="14" width="7.140625" style="304" bestFit="1" customWidth="1" outlineLevel="1"/>
    <col min="15" max="15" width="7" style="304" customWidth="1" outlineLevel="1"/>
    <col min="16" max="17" width="7.5703125" style="304" customWidth="1" outlineLevel="1"/>
    <col min="18" max="18" width="7" style="304" customWidth="1"/>
    <col min="19" max="19" width="7.5703125" style="304" customWidth="1"/>
    <col min="20" max="22" width="6.7109375" style="304" customWidth="1"/>
    <col min="23" max="23" width="3.28515625" style="304" customWidth="1"/>
    <col min="24" max="24" width="17" style="304" hidden="1" customWidth="1" outlineLevel="1"/>
    <col min="25" max="26" width="10.28515625" style="304" hidden="1" customWidth="1" outlineLevel="1"/>
    <col min="27" max="27" width="9.28515625" style="304" hidden="1" customWidth="1" outlineLevel="1"/>
    <col min="28" max="28" width="2.42578125" style="304" hidden="1" customWidth="1" outlineLevel="1"/>
    <col min="29" max="29" width="2.42578125" style="303" hidden="1" customWidth="1" outlineLevel="1"/>
    <col min="30" max="30" width="6.28515625" style="304" customWidth="1" collapsed="1"/>
    <col min="31" max="31" width="8.42578125" style="304" hidden="1" customWidth="1" outlineLevel="1"/>
    <col min="32" max="32" width="8" style="304" hidden="1" customWidth="1" outlineLevel="1"/>
    <col min="33" max="35" width="7.28515625" style="304" hidden="1" customWidth="1" outlineLevel="1"/>
    <col min="36" max="36" width="6.7109375" style="304" hidden="1" customWidth="1" outlineLevel="1"/>
    <col min="37" max="37" width="2.28515625" style="304" hidden="1" customWidth="1" outlineLevel="1"/>
    <col min="38" max="43" width="6.7109375" style="304" hidden="1" customWidth="1" outlineLevel="1"/>
    <col min="44" max="44" width="2.7109375" style="304" hidden="1" customWidth="1" outlineLevel="1"/>
    <col min="45" max="45" width="6.7109375" style="304" hidden="1" customWidth="1" outlineLevel="1" collapsed="1"/>
    <col min="46" max="46" width="6.7109375" style="304" hidden="1" customWidth="1" outlineLevel="1"/>
    <col min="47" max="47" width="8.140625" style="304" hidden="1" customWidth="1" outlineLevel="1"/>
    <col min="48" max="50" width="6.7109375" style="304" hidden="1" customWidth="1" outlineLevel="1"/>
    <col min="51" max="51" width="2.5703125" style="304" hidden="1" customWidth="1" outlineLevel="1"/>
    <col min="52" max="52" width="6.7109375" style="304" hidden="1" customWidth="1" outlineLevel="1" collapsed="1"/>
    <col min="53" max="53" width="7.28515625" style="304" hidden="1" customWidth="1" outlineLevel="1"/>
    <col min="54" max="54" width="6.42578125" style="304" hidden="1" customWidth="1" outlineLevel="1" collapsed="1"/>
    <col min="55" max="57" width="6.42578125" style="304" hidden="1" customWidth="1" outlineLevel="1"/>
    <col min="58" max="58" width="1.7109375" style="304" hidden="1" customWidth="1" outlineLevel="1"/>
    <col min="59" max="61" width="6.42578125" style="304" hidden="1" customWidth="1" outlineLevel="1"/>
    <col min="62" max="64" width="7.42578125" style="304" hidden="1" customWidth="1" outlineLevel="1"/>
    <col min="65" max="65" width="1.5703125" style="304" hidden="1" customWidth="1" outlineLevel="1"/>
    <col min="66" max="71" width="7.42578125" style="304" hidden="1" customWidth="1" outlineLevel="1"/>
    <col min="72" max="72" width="3.140625" style="304" hidden="1" customWidth="1" outlineLevel="1"/>
    <col min="73" max="73" width="7.42578125" style="304" customWidth="1" collapsed="1"/>
    <col min="74" max="78" width="7.42578125" style="304" customWidth="1"/>
    <col min="79" max="79" width="2" style="304" customWidth="1"/>
    <col min="80" max="83" width="7.42578125" style="304" customWidth="1"/>
    <col min="84" max="84" width="7.28515625" style="304" customWidth="1"/>
    <col min="85" max="85" width="8.7109375" style="304" customWidth="1"/>
    <col min="86" max="86" width="1.7109375" style="304" customWidth="1"/>
    <col min="87" max="87" width="8.42578125" style="304" customWidth="1"/>
    <col min="88" max="92" width="6.140625" style="304" customWidth="1"/>
    <col min="93" max="93" width="2.7109375" style="304" customWidth="1"/>
    <col min="94" max="99" width="7.28515625" style="304" customWidth="1"/>
    <col min="100" max="100" width="2.28515625" style="304" customWidth="1"/>
    <col min="101" max="106" width="7.42578125" style="304" customWidth="1"/>
    <col min="107" max="107" width="2" style="304" bestFit="1" customWidth="1"/>
    <col min="108" max="113" width="7.140625" style="304" customWidth="1"/>
    <col min="114" max="16384" width="8.85546875" style="304"/>
  </cols>
  <sheetData>
    <row r="1" spans="2:122" ht="7.15" hidden="1" customHeight="1">
      <c r="N1" s="305" t="s">
        <v>436</v>
      </c>
      <c r="O1" s="305"/>
      <c r="P1" s="305"/>
      <c r="Q1" s="305"/>
      <c r="R1" s="305"/>
      <c r="S1" s="305"/>
      <c r="T1" s="305"/>
      <c r="U1" s="305"/>
      <c r="V1" s="305"/>
    </row>
    <row r="2" spans="2:122" ht="21.75" hidden="1" thickBot="1">
      <c r="C2" s="306" t="s">
        <v>437</v>
      </c>
      <c r="J2" s="307"/>
      <c r="AE2" s="307"/>
      <c r="AN2" s="307"/>
    </row>
    <row r="3" spans="2:122" ht="13.9" hidden="1" customHeight="1">
      <c r="B3" s="308"/>
      <c r="AE3" s="309"/>
      <c r="AW3" s="310"/>
    </row>
    <row r="4" spans="2:122" ht="22.9" customHeight="1" thickBot="1">
      <c r="D4" s="311"/>
      <c r="E4" s="312" t="s">
        <v>438</v>
      </c>
      <c r="F4" s="313"/>
      <c r="G4" s="314"/>
      <c r="H4" s="314"/>
      <c r="I4" s="311"/>
      <c r="J4" s="312" t="s">
        <v>439</v>
      </c>
      <c r="K4" s="313"/>
      <c r="L4" s="313"/>
      <c r="M4" s="313"/>
      <c r="N4" s="313"/>
      <c r="O4" s="314"/>
      <c r="P4" s="313"/>
      <c r="Q4" s="313"/>
      <c r="R4" s="313"/>
      <c r="S4" s="313"/>
      <c r="T4" s="314"/>
      <c r="U4" s="315"/>
      <c r="V4" s="315"/>
      <c r="W4" s="303"/>
      <c r="X4" s="312" t="s">
        <v>440</v>
      </c>
      <c r="Y4" s="313"/>
      <c r="Z4" s="314"/>
      <c r="AA4" s="314"/>
      <c r="AB4" s="311"/>
      <c r="AD4" s="316" t="s">
        <v>441</v>
      </c>
      <c r="AE4" s="316"/>
      <c r="AF4" s="316"/>
      <c r="AG4" s="316"/>
      <c r="AH4" s="316"/>
      <c r="AI4" s="316"/>
      <c r="AJ4" s="316"/>
      <c r="AK4" s="316"/>
      <c r="AL4" s="316"/>
      <c r="AM4" s="316"/>
      <c r="AN4" s="316"/>
      <c r="AO4" s="316"/>
      <c r="AP4" s="316"/>
      <c r="AQ4" s="316"/>
      <c r="AR4" s="316"/>
      <c r="AS4" s="317"/>
      <c r="AT4" s="317"/>
      <c r="AU4" s="318"/>
      <c r="AV4" s="319" t="s">
        <v>442</v>
      </c>
      <c r="AW4" s="320" t="s">
        <v>442</v>
      </c>
      <c r="AX4" s="317"/>
      <c r="AY4" s="316"/>
      <c r="AZ4" s="316"/>
      <c r="BA4" s="321"/>
      <c r="BB4" s="321"/>
      <c r="BC4" s="316"/>
      <c r="BD4" s="321"/>
      <c r="BE4" s="316"/>
      <c r="BF4" s="316"/>
      <c r="BG4" s="322"/>
      <c r="BH4" s="316" t="s">
        <v>443</v>
      </c>
      <c r="BI4" s="323"/>
      <c r="BJ4" s="316"/>
      <c r="BK4" s="316"/>
      <c r="BL4" s="316"/>
      <c r="BM4" s="316"/>
      <c r="BN4" s="324"/>
      <c r="BO4" s="325"/>
      <c r="BP4" s="325"/>
      <c r="BQ4" s="325"/>
      <c r="BR4" s="325"/>
      <c r="BS4" s="326"/>
      <c r="BT4" s="316"/>
      <c r="BU4" s="324"/>
      <c r="BV4" s="325"/>
      <c r="BW4" s="325"/>
      <c r="BX4" s="325"/>
      <c r="BY4" s="325"/>
      <c r="BZ4" s="326"/>
      <c r="CA4" s="316"/>
      <c r="CB4" s="324"/>
      <c r="CC4" s="326"/>
      <c r="CD4" s="325"/>
      <c r="CE4" s="325"/>
      <c r="CF4" s="325"/>
      <c r="CG4" s="326"/>
      <c r="CH4" s="316"/>
      <c r="CI4" s="324"/>
      <c r="CJ4" s="325"/>
      <c r="CK4" s="325"/>
      <c r="CL4" s="325"/>
      <c r="CM4" s="325"/>
      <c r="CN4" s="326"/>
      <c r="CO4" s="316"/>
      <c r="CP4" s="324"/>
      <c r="CQ4" s="325"/>
      <c r="CR4" s="325"/>
      <c r="CS4" s="325"/>
      <c r="CT4" s="326"/>
      <c r="CU4" s="325"/>
      <c r="CV4" s="303"/>
      <c r="CW4" s="303"/>
      <c r="CX4" s="303"/>
      <c r="CY4" s="303"/>
      <c r="CZ4" s="303"/>
      <c r="DA4" s="303"/>
      <c r="DB4" s="327"/>
      <c r="DC4" s="303"/>
      <c r="DD4" s="303"/>
      <c r="DE4" s="303"/>
      <c r="DF4" s="303"/>
      <c r="DG4" s="303"/>
      <c r="DH4" s="303"/>
    </row>
    <row r="5" spans="2:122" ht="26.45" customHeight="1" thickBot="1">
      <c r="C5" s="658" t="s">
        <v>444</v>
      </c>
      <c r="D5" s="328"/>
      <c r="E5" s="656" t="s">
        <v>445</v>
      </c>
      <c r="F5" s="329" t="s">
        <v>113</v>
      </c>
      <c r="G5" s="329" t="s">
        <v>446</v>
      </c>
      <c r="H5" s="329" t="s">
        <v>447</v>
      </c>
      <c r="I5" s="328"/>
      <c r="J5" s="666" t="s">
        <v>448</v>
      </c>
      <c r="K5" s="330" t="s">
        <v>449</v>
      </c>
      <c r="L5" s="331"/>
      <c r="M5" s="331"/>
      <c r="N5" s="331"/>
      <c r="O5" s="331"/>
      <c r="P5" s="331"/>
      <c r="Q5" s="331"/>
      <c r="R5" s="331"/>
      <c r="S5" s="331"/>
      <c r="T5" s="331"/>
      <c r="U5" s="331"/>
      <c r="V5" s="331"/>
      <c r="W5" s="328"/>
      <c r="X5" s="656" t="s">
        <v>445</v>
      </c>
      <c r="Y5" s="329" t="s">
        <v>113</v>
      </c>
      <c r="Z5" s="329" t="s">
        <v>446</v>
      </c>
      <c r="AA5" s="329" t="s">
        <v>447</v>
      </c>
      <c r="AB5" s="332"/>
      <c r="AC5" s="333"/>
      <c r="AD5" s="334"/>
      <c r="AE5" s="335" t="s">
        <v>450</v>
      </c>
      <c r="AF5" s="335" t="s">
        <v>451</v>
      </c>
      <c r="AG5" s="335" t="s">
        <v>452</v>
      </c>
      <c r="AH5" s="335" t="s">
        <v>451</v>
      </c>
      <c r="AI5" s="335" t="s">
        <v>453</v>
      </c>
      <c r="AJ5" s="335" t="s">
        <v>454</v>
      </c>
      <c r="AK5" s="336" t="s">
        <v>454</v>
      </c>
      <c r="AL5" s="335" t="s">
        <v>450</v>
      </c>
      <c r="AM5" s="335" t="s">
        <v>451</v>
      </c>
      <c r="AN5" s="335" t="s">
        <v>452</v>
      </c>
      <c r="AO5" s="335" t="s">
        <v>451</v>
      </c>
      <c r="AP5" s="335" t="s">
        <v>453</v>
      </c>
      <c r="AQ5" s="335" t="s">
        <v>454</v>
      </c>
      <c r="AR5" s="336" t="s">
        <v>454</v>
      </c>
      <c r="AS5" s="335" t="s">
        <v>450</v>
      </c>
      <c r="AT5" s="335" t="s">
        <v>451</v>
      </c>
      <c r="AU5" s="337" t="s">
        <v>452</v>
      </c>
      <c r="AV5" s="335" t="s">
        <v>451</v>
      </c>
      <c r="AW5" s="335" t="s">
        <v>453</v>
      </c>
      <c r="AX5" s="335" t="s">
        <v>454</v>
      </c>
      <c r="AY5" s="336" t="s">
        <v>454</v>
      </c>
      <c r="AZ5" s="335" t="s">
        <v>450</v>
      </c>
      <c r="BA5" s="335" t="s">
        <v>451</v>
      </c>
      <c r="BB5" s="335" t="s">
        <v>452</v>
      </c>
      <c r="BC5" s="335" t="s">
        <v>451</v>
      </c>
      <c r="BD5" s="335" t="s">
        <v>453</v>
      </c>
      <c r="BE5" s="335" t="s">
        <v>454</v>
      </c>
      <c r="BF5" s="336" t="s">
        <v>454</v>
      </c>
      <c r="BG5" s="335" t="s">
        <v>450</v>
      </c>
      <c r="BH5" s="335" t="s">
        <v>451</v>
      </c>
      <c r="BI5" s="335" t="s">
        <v>452</v>
      </c>
      <c r="BJ5" s="335" t="s">
        <v>451</v>
      </c>
      <c r="BK5" s="335" t="s">
        <v>453</v>
      </c>
      <c r="BL5" s="335" t="s">
        <v>454</v>
      </c>
      <c r="BM5" s="336" t="s">
        <v>454</v>
      </c>
      <c r="BN5" s="335" t="s">
        <v>450</v>
      </c>
      <c r="BO5" s="335" t="s">
        <v>451</v>
      </c>
      <c r="BP5" s="335" t="s">
        <v>452</v>
      </c>
      <c r="BQ5" s="335" t="s">
        <v>451</v>
      </c>
      <c r="BR5" s="335" t="s">
        <v>453</v>
      </c>
      <c r="BS5" s="335" t="s">
        <v>454</v>
      </c>
      <c r="BT5" s="336" t="s">
        <v>454</v>
      </c>
      <c r="BU5" s="335" t="s">
        <v>450</v>
      </c>
      <c r="BV5" s="335" t="s">
        <v>451</v>
      </c>
      <c r="BW5" s="335" t="s">
        <v>452</v>
      </c>
      <c r="BX5" s="335" t="s">
        <v>451</v>
      </c>
      <c r="BY5" s="335" t="s">
        <v>453</v>
      </c>
      <c r="BZ5" s="335" t="s">
        <v>454</v>
      </c>
      <c r="CA5" s="336" t="s">
        <v>454</v>
      </c>
      <c r="CB5" s="335" t="s">
        <v>450</v>
      </c>
      <c r="CC5" s="335" t="s">
        <v>451</v>
      </c>
      <c r="CD5" s="335" t="s">
        <v>452</v>
      </c>
      <c r="CE5" s="335" t="s">
        <v>451</v>
      </c>
      <c r="CF5" s="335" t="s">
        <v>453</v>
      </c>
      <c r="CG5" s="335" t="s">
        <v>454</v>
      </c>
      <c r="CH5" s="336" t="s">
        <v>454</v>
      </c>
      <c r="CI5" s="335" t="s">
        <v>450</v>
      </c>
      <c r="CJ5" s="335" t="s">
        <v>451</v>
      </c>
      <c r="CK5" s="335" t="s">
        <v>452</v>
      </c>
      <c r="CL5" s="335" t="s">
        <v>451</v>
      </c>
      <c r="CM5" s="335" t="s">
        <v>453</v>
      </c>
      <c r="CN5" s="335" t="s">
        <v>454</v>
      </c>
      <c r="CO5" s="336" t="s">
        <v>454</v>
      </c>
      <c r="CP5" s="335" t="s">
        <v>450</v>
      </c>
      <c r="CQ5" s="335" t="s">
        <v>451</v>
      </c>
      <c r="CR5" s="335" t="s">
        <v>452</v>
      </c>
      <c r="CS5" s="335" t="s">
        <v>451</v>
      </c>
      <c r="CT5" s="335" t="s">
        <v>453</v>
      </c>
      <c r="CU5" s="335" t="s">
        <v>454</v>
      </c>
      <c r="CV5" s="336" t="s">
        <v>454</v>
      </c>
      <c r="CW5" s="335" t="s">
        <v>450</v>
      </c>
      <c r="CX5" s="335" t="s">
        <v>451</v>
      </c>
      <c r="CY5" s="335" t="s">
        <v>452</v>
      </c>
      <c r="CZ5" s="335" t="s">
        <v>451</v>
      </c>
      <c r="DA5" s="335" t="s">
        <v>453</v>
      </c>
      <c r="DB5" s="335" t="s">
        <v>454</v>
      </c>
      <c r="DC5" s="336" t="s">
        <v>454</v>
      </c>
      <c r="DD5" s="335" t="s">
        <v>450</v>
      </c>
      <c r="DE5" s="335" t="s">
        <v>451</v>
      </c>
      <c r="DF5" s="335" t="s">
        <v>452</v>
      </c>
      <c r="DG5" s="335" t="s">
        <v>451</v>
      </c>
      <c r="DH5" s="335" t="s">
        <v>453</v>
      </c>
      <c r="DI5" s="335" t="s">
        <v>454</v>
      </c>
    </row>
    <row r="6" spans="2:122" s="355" customFormat="1" ht="13.9" customHeight="1" thickBot="1">
      <c r="B6" s="338"/>
      <c r="C6" s="659"/>
      <c r="D6" s="339"/>
      <c r="E6" s="657"/>
      <c r="F6" s="340"/>
      <c r="G6" s="340"/>
      <c r="H6" s="340"/>
      <c r="I6" s="339"/>
      <c r="J6" s="667"/>
      <c r="K6" s="341">
        <v>43383</v>
      </c>
      <c r="L6" s="341">
        <f t="shared" ref="L6:T6" si="0">M6-7</f>
        <v>43390</v>
      </c>
      <c r="M6" s="342">
        <f t="shared" si="0"/>
        <v>43397</v>
      </c>
      <c r="N6" s="342">
        <f t="shared" si="0"/>
        <v>43404</v>
      </c>
      <c r="O6" s="342">
        <f t="shared" si="0"/>
        <v>43411</v>
      </c>
      <c r="P6" s="342">
        <f t="shared" si="0"/>
        <v>43418</v>
      </c>
      <c r="Q6" s="342">
        <f t="shared" si="0"/>
        <v>43425</v>
      </c>
      <c r="R6" s="342">
        <f t="shared" si="0"/>
        <v>43432</v>
      </c>
      <c r="S6" s="342">
        <f t="shared" si="0"/>
        <v>43439</v>
      </c>
      <c r="T6" s="342">
        <f t="shared" si="0"/>
        <v>43446</v>
      </c>
      <c r="U6" s="342">
        <f>V6-7</f>
        <v>43453</v>
      </c>
      <c r="V6" s="342">
        <v>43460</v>
      </c>
      <c r="W6" s="339"/>
      <c r="X6" s="657"/>
      <c r="Y6" s="340"/>
      <c r="Z6" s="340"/>
      <c r="AA6" s="340"/>
      <c r="AB6" s="343"/>
      <c r="AC6" s="344"/>
      <c r="AD6" s="345"/>
      <c r="AE6" s="346">
        <v>43381</v>
      </c>
      <c r="AF6" s="346">
        <f t="shared" ref="AF6:CO6" si="1">+AE6+1</f>
        <v>43382</v>
      </c>
      <c r="AG6" s="346">
        <f t="shared" si="1"/>
        <v>43383</v>
      </c>
      <c r="AH6" s="346">
        <f t="shared" si="1"/>
        <v>43384</v>
      </c>
      <c r="AI6" s="346">
        <f t="shared" si="1"/>
        <v>43385</v>
      </c>
      <c r="AJ6" s="346">
        <f t="shared" si="1"/>
        <v>43386</v>
      </c>
      <c r="AK6" s="347">
        <f t="shared" si="1"/>
        <v>43387</v>
      </c>
      <c r="AL6" s="346">
        <f t="shared" si="1"/>
        <v>43388</v>
      </c>
      <c r="AM6" s="346">
        <f t="shared" si="1"/>
        <v>43389</v>
      </c>
      <c r="AN6" s="346">
        <f t="shared" si="1"/>
        <v>43390</v>
      </c>
      <c r="AO6" s="346">
        <f t="shared" si="1"/>
        <v>43391</v>
      </c>
      <c r="AP6" s="346">
        <f t="shared" si="1"/>
        <v>43392</v>
      </c>
      <c r="AQ6" s="346">
        <f t="shared" si="1"/>
        <v>43393</v>
      </c>
      <c r="AR6" s="347">
        <f t="shared" si="1"/>
        <v>43394</v>
      </c>
      <c r="AS6" s="346">
        <f t="shared" si="1"/>
        <v>43395</v>
      </c>
      <c r="AT6" s="346">
        <f t="shared" si="1"/>
        <v>43396</v>
      </c>
      <c r="AU6" s="346">
        <f t="shared" si="1"/>
        <v>43397</v>
      </c>
      <c r="AV6" s="346">
        <f t="shared" si="1"/>
        <v>43398</v>
      </c>
      <c r="AW6" s="346">
        <f t="shared" si="1"/>
        <v>43399</v>
      </c>
      <c r="AX6" s="346">
        <f t="shared" si="1"/>
        <v>43400</v>
      </c>
      <c r="AY6" s="347">
        <f t="shared" si="1"/>
        <v>43401</v>
      </c>
      <c r="AZ6" s="346">
        <f t="shared" si="1"/>
        <v>43402</v>
      </c>
      <c r="BA6" s="346">
        <f t="shared" si="1"/>
        <v>43403</v>
      </c>
      <c r="BB6" s="346">
        <f t="shared" si="1"/>
        <v>43404</v>
      </c>
      <c r="BC6" s="346">
        <f t="shared" si="1"/>
        <v>43405</v>
      </c>
      <c r="BD6" s="346">
        <f t="shared" si="1"/>
        <v>43406</v>
      </c>
      <c r="BE6" s="346">
        <f t="shared" si="1"/>
        <v>43407</v>
      </c>
      <c r="BF6" s="347">
        <f t="shared" si="1"/>
        <v>43408</v>
      </c>
      <c r="BG6" s="346">
        <f t="shared" si="1"/>
        <v>43409</v>
      </c>
      <c r="BH6" s="348">
        <f t="shared" si="1"/>
        <v>43410</v>
      </c>
      <c r="BI6" s="346">
        <f t="shared" si="1"/>
        <v>43411</v>
      </c>
      <c r="BJ6" s="346">
        <f t="shared" si="1"/>
        <v>43412</v>
      </c>
      <c r="BK6" s="349">
        <f t="shared" si="1"/>
        <v>43413</v>
      </c>
      <c r="BL6" s="346">
        <f t="shared" si="1"/>
        <v>43414</v>
      </c>
      <c r="BM6" s="347">
        <f t="shared" si="1"/>
        <v>43415</v>
      </c>
      <c r="BN6" s="350">
        <f t="shared" si="1"/>
        <v>43416</v>
      </c>
      <c r="BO6" s="350">
        <f t="shared" si="1"/>
        <v>43417</v>
      </c>
      <c r="BP6" s="350">
        <f t="shared" si="1"/>
        <v>43418</v>
      </c>
      <c r="BQ6" s="350">
        <f t="shared" si="1"/>
        <v>43419</v>
      </c>
      <c r="BR6" s="350">
        <f t="shared" si="1"/>
        <v>43420</v>
      </c>
      <c r="BS6" s="350">
        <f t="shared" si="1"/>
        <v>43421</v>
      </c>
      <c r="BT6" s="351">
        <f t="shared" si="1"/>
        <v>43422</v>
      </c>
      <c r="BU6" s="350">
        <f t="shared" si="1"/>
        <v>43423</v>
      </c>
      <c r="BV6" s="350">
        <f t="shared" si="1"/>
        <v>43424</v>
      </c>
      <c r="BW6" s="350">
        <f t="shared" si="1"/>
        <v>43425</v>
      </c>
      <c r="BX6" s="350">
        <f t="shared" si="1"/>
        <v>43426</v>
      </c>
      <c r="BY6" s="350">
        <f t="shared" si="1"/>
        <v>43427</v>
      </c>
      <c r="BZ6" s="350">
        <f t="shared" si="1"/>
        <v>43428</v>
      </c>
      <c r="CA6" s="351">
        <f t="shared" si="1"/>
        <v>43429</v>
      </c>
      <c r="CB6" s="350">
        <f t="shared" si="1"/>
        <v>43430</v>
      </c>
      <c r="CC6" s="350">
        <f t="shared" si="1"/>
        <v>43431</v>
      </c>
      <c r="CD6" s="350">
        <f t="shared" si="1"/>
        <v>43432</v>
      </c>
      <c r="CE6" s="350">
        <f t="shared" si="1"/>
        <v>43433</v>
      </c>
      <c r="CF6" s="350">
        <f t="shared" si="1"/>
        <v>43434</v>
      </c>
      <c r="CG6" s="350">
        <f t="shared" si="1"/>
        <v>43435</v>
      </c>
      <c r="CH6" s="351">
        <f t="shared" si="1"/>
        <v>43436</v>
      </c>
      <c r="CI6" s="350">
        <f t="shared" si="1"/>
        <v>43437</v>
      </c>
      <c r="CJ6" s="350">
        <f t="shared" si="1"/>
        <v>43438</v>
      </c>
      <c r="CK6" s="350">
        <f t="shared" si="1"/>
        <v>43439</v>
      </c>
      <c r="CL6" s="350">
        <f t="shared" si="1"/>
        <v>43440</v>
      </c>
      <c r="CM6" s="350">
        <f t="shared" si="1"/>
        <v>43441</v>
      </c>
      <c r="CN6" s="350">
        <f t="shared" si="1"/>
        <v>43442</v>
      </c>
      <c r="CO6" s="351">
        <f t="shared" si="1"/>
        <v>43443</v>
      </c>
      <c r="CP6" s="352">
        <f>CO6+1</f>
        <v>43444</v>
      </c>
      <c r="CQ6" s="352">
        <f t="shared" ref="CQ6:DB6" si="2">CP6+1</f>
        <v>43445</v>
      </c>
      <c r="CR6" s="352">
        <f t="shared" si="2"/>
        <v>43446</v>
      </c>
      <c r="CS6" s="352">
        <f t="shared" si="2"/>
        <v>43447</v>
      </c>
      <c r="CT6" s="352">
        <f t="shared" si="2"/>
        <v>43448</v>
      </c>
      <c r="CU6" s="352">
        <f t="shared" si="2"/>
        <v>43449</v>
      </c>
      <c r="CV6" s="353"/>
      <c r="CW6" s="352">
        <v>43451</v>
      </c>
      <c r="CX6" s="352">
        <f t="shared" si="2"/>
        <v>43452</v>
      </c>
      <c r="CY6" s="352">
        <f t="shared" si="2"/>
        <v>43453</v>
      </c>
      <c r="CZ6" s="352">
        <f t="shared" si="2"/>
        <v>43454</v>
      </c>
      <c r="DA6" s="352">
        <f t="shared" si="2"/>
        <v>43455</v>
      </c>
      <c r="DB6" s="352">
        <f t="shared" si="2"/>
        <v>43456</v>
      </c>
      <c r="DC6" s="352"/>
      <c r="DD6" s="352">
        <f>DB6+2</f>
        <v>43458</v>
      </c>
      <c r="DE6" s="353">
        <f t="shared" ref="DE6:DI6" si="3">DD6+1</f>
        <v>43459</v>
      </c>
      <c r="DF6" s="352">
        <f t="shared" si="3"/>
        <v>43460</v>
      </c>
      <c r="DG6" s="352">
        <f t="shared" si="3"/>
        <v>43461</v>
      </c>
      <c r="DH6" s="352">
        <f t="shared" si="3"/>
        <v>43462</v>
      </c>
      <c r="DI6" s="352">
        <f t="shared" si="3"/>
        <v>43463</v>
      </c>
      <c r="DJ6" s="354"/>
      <c r="DK6" s="354"/>
      <c r="DL6" s="354"/>
      <c r="DM6" s="354"/>
      <c r="DN6" s="354"/>
      <c r="DO6" s="354"/>
      <c r="DP6" s="354"/>
      <c r="DQ6" s="354"/>
      <c r="DR6" s="354"/>
    </row>
    <row r="7" spans="2:122" s="355" customFormat="1" ht="15.75" thickBot="1">
      <c r="B7" s="356"/>
      <c r="C7" s="357"/>
      <c r="D7" s="339"/>
      <c r="E7" s="358"/>
      <c r="F7" s="359"/>
      <c r="G7" s="359"/>
      <c r="H7" s="359"/>
      <c r="I7" s="339"/>
      <c r="J7" s="358"/>
      <c r="K7" s="360"/>
      <c r="L7" s="360"/>
      <c r="M7" s="360"/>
      <c r="N7" s="360"/>
      <c r="O7" s="360"/>
      <c r="P7" s="360"/>
      <c r="Q7" s="360"/>
      <c r="R7" s="360"/>
      <c r="S7" s="360"/>
      <c r="T7" s="360"/>
      <c r="U7" s="360"/>
      <c r="V7" s="360"/>
      <c r="W7" s="339"/>
      <c r="X7" s="358"/>
      <c r="Y7" s="361"/>
      <c r="Z7" s="361"/>
      <c r="AA7" s="361"/>
      <c r="AB7" s="343"/>
      <c r="AC7" s="344"/>
      <c r="AD7" s="362"/>
      <c r="AE7" s="363" t="s">
        <v>113</v>
      </c>
      <c r="AF7" s="363" t="s">
        <v>113</v>
      </c>
      <c r="AG7" s="363" t="s">
        <v>113</v>
      </c>
      <c r="AH7" s="363" t="s">
        <v>113</v>
      </c>
      <c r="AI7" s="363" t="s">
        <v>113</v>
      </c>
      <c r="AJ7" s="363" t="s">
        <v>113</v>
      </c>
      <c r="AK7" s="363"/>
      <c r="AL7" s="363" t="s">
        <v>113</v>
      </c>
      <c r="AM7" s="363" t="s">
        <v>113</v>
      </c>
      <c r="AN7" s="363" t="s">
        <v>113</v>
      </c>
      <c r="AO7" s="363" t="s">
        <v>113</v>
      </c>
      <c r="AP7" s="363" t="s">
        <v>113</v>
      </c>
      <c r="AQ7" s="363" t="s">
        <v>113</v>
      </c>
      <c r="AR7" s="363"/>
      <c r="AS7" s="363" t="s">
        <v>113</v>
      </c>
      <c r="AT7" s="363" t="s">
        <v>113</v>
      </c>
      <c r="AU7" s="363" t="s">
        <v>113</v>
      </c>
      <c r="AV7" s="363" t="s">
        <v>113</v>
      </c>
      <c r="AW7" s="363" t="s">
        <v>113</v>
      </c>
      <c r="AX7" s="363" t="s">
        <v>113</v>
      </c>
      <c r="AY7" s="363"/>
      <c r="AZ7" s="363" t="s">
        <v>113</v>
      </c>
      <c r="BA7" s="363" t="s">
        <v>113</v>
      </c>
      <c r="BB7" s="363" t="s">
        <v>113</v>
      </c>
      <c r="BC7" s="363" t="s">
        <v>446</v>
      </c>
      <c r="BD7" s="363" t="s">
        <v>446</v>
      </c>
      <c r="BE7" s="363" t="s">
        <v>446</v>
      </c>
      <c r="BF7" s="363" t="s">
        <v>446</v>
      </c>
      <c r="BG7" s="363" t="s">
        <v>446</v>
      </c>
      <c r="BH7" s="363" t="s">
        <v>446</v>
      </c>
      <c r="BI7" s="363" t="s">
        <v>446</v>
      </c>
      <c r="BJ7" s="363" t="s">
        <v>446</v>
      </c>
      <c r="BK7" s="363" t="s">
        <v>446</v>
      </c>
      <c r="BL7" s="363" t="s">
        <v>446</v>
      </c>
      <c r="BM7" s="363" t="s">
        <v>446</v>
      </c>
      <c r="BN7" s="363" t="s">
        <v>446</v>
      </c>
      <c r="BO7" s="363" t="s">
        <v>446</v>
      </c>
      <c r="BP7" s="363" t="s">
        <v>446</v>
      </c>
      <c r="BQ7" s="363" t="s">
        <v>446</v>
      </c>
      <c r="BR7" s="363" t="s">
        <v>446</v>
      </c>
      <c r="BS7" s="363" t="s">
        <v>446</v>
      </c>
      <c r="BT7" s="363" t="s">
        <v>446</v>
      </c>
      <c r="BU7" s="363" t="s">
        <v>446</v>
      </c>
      <c r="BV7" s="363" t="s">
        <v>446</v>
      </c>
      <c r="BW7" s="363" t="s">
        <v>446</v>
      </c>
      <c r="BX7" s="363" t="s">
        <v>446</v>
      </c>
      <c r="BY7" s="363" t="s">
        <v>446</v>
      </c>
      <c r="BZ7" s="363" t="s">
        <v>446</v>
      </c>
      <c r="CA7" s="363" t="s">
        <v>446</v>
      </c>
      <c r="CB7" s="363" t="s">
        <v>446</v>
      </c>
      <c r="CC7" s="363" t="s">
        <v>446</v>
      </c>
      <c r="CD7" s="363" t="s">
        <v>446</v>
      </c>
      <c r="CE7" s="363" t="s">
        <v>446</v>
      </c>
      <c r="CF7" s="363" t="s">
        <v>446</v>
      </c>
      <c r="CG7" s="364" t="s">
        <v>447</v>
      </c>
      <c r="CH7" s="365" t="s">
        <v>455</v>
      </c>
      <c r="CI7" s="364" t="s">
        <v>447</v>
      </c>
      <c r="CJ7" s="364" t="s">
        <v>447</v>
      </c>
      <c r="CK7" s="364" t="s">
        <v>447</v>
      </c>
      <c r="CL7" s="364" t="s">
        <v>447</v>
      </c>
      <c r="CM7" s="364" t="s">
        <v>447</v>
      </c>
      <c r="CN7" s="364" t="s">
        <v>447</v>
      </c>
      <c r="CO7" s="364"/>
      <c r="CP7" s="364" t="s">
        <v>447</v>
      </c>
      <c r="CQ7" s="364" t="s">
        <v>447</v>
      </c>
      <c r="CR7" s="364" t="s">
        <v>447</v>
      </c>
      <c r="CS7" s="364" t="s">
        <v>447</v>
      </c>
      <c r="CT7" s="364" t="s">
        <v>447</v>
      </c>
      <c r="CU7" s="364" t="s">
        <v>447</v>
      </c>
      <c r="CV7" s="364"/>
      <c r="CW7" s="364" t="s">
        <v>447</v>
      </c>
      <c r="CX7" s="364" t="s">
        <v>447</v>
      </c>
      <c r="CY7" s="364" t="s">
        <v>447</v>
      </c>
      <c r="CZ7" s="364" t="s">
        <v>447</v>
      </c>
      <c r="DA7" s="364" t="s">
        <v>447</v>
      </c>
      <c r="DB7" s="364" t="s">
        <v>447</v>
      </c>
      <c r="DC7" s="364"/>
      <c r="DD7" s="364" t="s">
        <v>447</v>
      </c>
      <c r="DE7" s="364" t="s">
        <v>447</v>
      </c>
      <c r="DF7" s="364" t="s">
        <v>447</v>
      </c>
      <c r="DG7" s="364" t="s">
        <v>447</v>
      </c>
      <c r="DH7" s="364" t="s">
        <v>447</v>
      </c>
      <c r="DI7" s="364" t="s">
        <v>447</v>
      </c>
    </row>
    <row r="8" spans="2:122" s="355" customFormat="1" ht="14.45" customHeight="1">
      <c r="B8" s="366"/>
      <c r="C8" s="663">
        <v>186015080</v>
      </c>
      <c r="D8" s="328"/>
      <c r="E8" s="367" t="s">
        <v>456</v>
      </c>
      <c r="F8" s="368">
        <f>SUM(K8:N8)</f>
        <v>23</v>
      </c>
      <c r="G8" s="368">
        <f>SUM(O8:R8)</f>
        <v>176</v>
      </c>
      <c r="H8" s="368">
        <f>SUM(S8:V8)</f>
        <v>108</v>
      </c>
      <c r="I8" s="328"/>
      <c r="J8" s="367" t="s">
        <v>457</v>
      </c>
      <c r="K8" s="369">
        <v>0</v>
      </c>
      <c r="L8" s="370">
        <v>0</v>
      </c>
      <c r="M8" s="369">
        <v>0</v>
      </c>
      <c r="N8" s="369">
        <v>23</v>
      </c>
      <c r="O8" s="369">
        <v>64</v>
      </c>
      <c r="P8" s="369">
        <v>48</v>
      </c>
      <c r="Q8" s="369">
        <v>0</v>
      </c>
      <c r="R8" s="371">
        <v>64</v>
      </c>
      <c r="S8" s="371">
        <v>8</v>
      </c>
      <c r="T8" s="369">
        <v>36</v>
      </c>
      <c r="U8" s="369">
        <v>64</v>
      </c>
      <c r="V8" s="369">
        <v>0</v>
      </c>
      <c r="W8" s="328"/>
      <c r="X8" s="367" t="s">
        <v>456</v>
      </c>
      <c r="Y8" s="372">
        <f>SUM(K8:N8)</f>
        <v>23</v>
      </c>
      <c r="Z8" s="372">
        <f>SUM(O8:R8)</f>
        <v>176</v>
      </c>
      <c r="AA8" s="372">
        <f>SUM(S8:V8)</f>
        <v>108</v>
      </c>
      <c r="AB8" s="332"/>
      <c r="AC8" s="333"/>
      <c r="AD8" s="367" t="s">
        <v>458</v>
      </c>
      <c r="AE8" s="373"/>
      <c r="AF8" s="373"/>
      <c r="AG8" s="373"/>
      <c r="AH8" s="373"/>
      <c r="AI8" s="373"/>
      <c r="AJ8" s="373">
        <v>0</v>
      </c>
      <c r="AK8" s="374">
        <v>0</v>
      </c>
      <c r="AL8" s="373"/>
      <c r="AM8" s="375"/>
      <c r="AN8" s="375"/>
      <c r="AO8" s="375"/>
      <c r="AP8" s="375"/>
      <c r="AQ8" s="375"/>
      <c r="AR8" s="376"/>
      <c r="AS8" s="375"/>
      <c r="AT8" s="375"/>
      <c r="AU8" s="375"/>
      <c r="AV8" s="375"/>
      <c r="AW8" s="375"/>
      <c r="AX8" s="375"/>
      <c r="AY8" s="376"/>
      <c r="AZ8" s="375"/>
      <c r="BA8" s="375"/>
      <c r="BB8" s="377">
        <v>15</v>
      </c>
      <c r="BC8" s="375"/>
      <c r="BD8" s="375"/>
      <c r="BE8" s="375"/>
      <c r="BF8" s="376"/>
      <c r="BG8" s="375"/>
      <c r="BH8" s="375"/>
      <c r="BI8" s="375">
        <v>40</v>
      </c>
      <c r="BJ8" s="375"/>
      <c r="BK8" s="375"/>
      <c r="BL8" s="375"/>
      <c r="BM8" s="376"/>
      <c r="BN8" s="375"/>
      <c r="BO8" s="375"/>
      <c r="BP8" s="375">
        <f>60-10</f>
        <v>50</v>
      </c>
      <c r="BQ8" s="375"/>
      <c r="BR8" s="373"/>
      <c r="BS8" s="373"/>
      <c r="BT8" s="374"/>
      <c r="BU8" s="373"/>
      <c r="BV8" s="373"/>
      <c r="BW8" s="373">
        <f>16+10</f>
        <v>26</v>
      </c>
      <c r="BX8" s="373"/>
      <c r="BY8" s="373"/>
      <c r="BZ8" s="373"/>
      <c r="CA8" s="374"/>
      <c r="CB8" s="373"/>
      <c r="CC8" s="373"/>
      <c r="CD8" s="373">
        <f>60-4</f>
        <v>56</v>
      </c>
      <c r="CE8" s="373"/>
      <c r="CF8" s="373"/>
      <c r="CG8" s="373"/>
      <c r="CH8" s="374"/>
      <c r="CI8" s="373"/>
      <c r="CJ8" s="373"/>
      <c r="CK8" s="373">
        <f>12+4</f>
        <v>16</v>
      </c>
      <c r="CL8" s="373"/>
      <c r="CM8" s="373"/>
      <c r="CN8" s="373"/>
      <c r="CO8" s="374"/>
      <c r="CP8" s="373"/>
      <c r="CQ8" s="373"/>
      <c r="CR8" s="373">
        <f>4</f>
        <v>4</v>
      </c>
      <c r="CS8" s="373"/>
      <c r="CT8" s="373"/>
      <c r="CU8" s="373"/>
      <c r="CV8" s="378"/>
      <c r="CW8" s="373"/>
      <c r="CX8" s="373"/>
      <c r="CY8" s="373">
        <f>45+5+8</f>
        <v>58</v>
      </c>
      <c r="CZ8" s="373"/>
      <c r="DA8" s="373"/>
      <c r="DB8" s="373"/>
      <c r="DC8" s="378"/>
      <c r="DD8" s="373"/>
      <c r="DE8" s="373"/>
      <c r="DF8" s="373">
        <f>59-5-4-8</f>
        <v>42</v>
      </c>
      <c r="DG8" s="373"/>
      <c r="DH8" s="373"/>
      <c r="DI8" s="373"/>
      <c r="DJ8" s="355">
        <f>SUM(AL8:DH8)</f>
        <v>307</v>
      </c>
    </row>
    <row r="9" spans="2:122" s="307" customFormat="1" ht="14.45" customHeight="1">
      <c r="B9" s="366"/>
      <c r="C9" s="664"/>
      <c r="D9" s="339"/>
      <c r="E9" s="379" t="s">
        <v>459</v>
      </c>
      <c r="F9" s="372">
        <f>+SUM(K9:M9)</f>
        <v>0</v>
      </c>
      <c r="G9" s="372">
        <f>+SUM(N9:R9)</f>
        <v>187</v>
      </c>
      <c r="H9" s="372">
        <f>+SUM(S9:V9)</f>
        <v>120</v>
      </c>
      <c r="I9" s="339"/>
      <c r="J9" s="379" t="s">
        <v>459</v>
      </c>
      <c r="K9" s="380">
        <f>SUM(AE8:AG8)</f>
        <v>0</v>
      </c>
      <c r="L9" s="380">
        <f>SUM(AH8:AN8)</f>
        <v>0</v>
      </c>
      <c r="M9" s="380">
        <f>SUM(AO8:AU8)</f>
        <v>0</v>
      </c>
      <c r="N9" s="380">
        <f>SUM(AV8:BB8)</f>
        <v>15</v>
      </c>
      <c r="O9" s="380">
        <f>SUM(BC8:BI8)</f>
        <v>40</v>
      </c>
      <c r="P9" s="380">
        <f>SUM(BJ8:BP8)</f>
        <v>50</v>
      </c>
      <c r="Q9" s="380">
        <f>SUM(BQ8:BW8)</f>
        <v>26</v>
      </c>
      <c r="R9" s="381">
        <f>SUM(BX8:CD8)</f>
        <v>56</v>
      </c>
      <c r="S9" s="381">
        <f>SUM(CE8:CK8)</f>
        <v>16</v>
      </c>
      <c r="T9" s="380">
        <f>SUM(CL8:CR8)</f>
        <v>4</v>
      </c>
      <c r="U9" s="380">
        <f>SUM(CS8:CY8)</f>
        <v>58</v>
      </c>
      <c r="V9" s="380">
        <f>SUM(CZ8:DF8)</f>
        <v>42</v>
      </c>
      <c r="W9" s="339"/>
      <c r="X9" s="382" t="s">
        <v>460</v>
      </c>
      <c r="Y9" s="380">
        <f>SUMIF($AE$7:$CU$7,$Y$5,$AE9:$CU9)</f>
        <v>15</v>
      </c>
      <c r="Z9" s="380">
        <f>SUMIF($AE$7:$CU$7,$Z$5,$AE9:$CU9)</f>
        <v>188</v>
      </c>
      <c r="AA9" s="380">
        <f>SUMIF($AE$7:$CU$7,$AA$5,$AE9:$CU9)</f>
        <v>12</v>
      </c>
      <c r="AB9" s="343"/>
      <c r="AC9" s="344"/>
      <c r="AD9" s="382" t="s">
        <v>461</v>
      </c>
      <c r="AE9" s="383"/>
      <c r="AF9" s="383"/>
      <c r="AG9" s="383"/>
      <c r="AH9" s="383"/>
      <c r="AI9" s="383"/>
      <c r="AJ9" s="383"/>
      <c r="AK9" s="384"/>
      <c r="AL9" s="383"/>
      <c r="AM9" s="383"/>
      <c r="AN9" s="383"/>
      <c r="AO9" s="383"/>
      <c r="AP9" s="383"/>
      <c r="AQ9" s="383"/>
      <c r="AR9" s="384"/>
      <c r="AS9" s="383"/>
      <c r="AT9" s="383"/>
      <c r="AU9" s="383"/>
      <c r="AV9" s="383"/>
      <c r="AW9" s="383"/>
      <c r="AX9" s="383"/>
      <c r="AY9" s="384"/>
      <c r="AZ9" s="385"/>
      <c r="BA9" s="385"/>
      <c r="BB9" s="385">
        <v>15</v>
      </c>
      <c r="BC9" s="385"/>
      <c r="BD9" s="385"/>
      <c r="BE9" s="385">
        <v>18</v>
      </c>
      <c r="BF9" s="386"/>
      <c r="BG9" s="385">
        <v>12</v>
      </c>
      <c r="BH9" s="385"/>
      <c r="BI9" s="385">
        <v>10</v>
      </c>
      <c r="BJ9" s="385"/>
      <c r="BK9" s="385">
        <v>10</v>
      </c>
      <c r="BL9" s="385"/>
      <c r="BM9" s="384"/>
      <c r="BN9" s="383">
        <v>18</v>
      </c>
      <c r="BO9" s="383"/>
      <c r="BP9" s="383">
        <v>22</v>
      </c>
      <c r="BQ9" s="383"/>
      <c r="BR9" s="383">
        <v>9</v>
      </c>
      <c r="BS9" s="383"/>
      <c r="BT9" s="384"/>
      <c r="BU9" s="383">
        <v>4</v>
      </c>
      <c r="BV9" s="383"/>
      <c r="BW9" s="383">
        <v>13</v>
      </c>
      <c r="BX9" s="383"/>
      <c r="BY9" s="383">
        <v>10</v>
      </c>
      <c r="BZ9" s="383"/>
      <c r="CA9" s="384"/>
      <c r="CB9" s="383">
        <v>15</v>
      </c>
      <c r="CC9" s="383"/>
      <c r="CD9" s="383">
        <v>31</v>
      </c>
      <c r="CE9" s="383"/>
      <c r="CF9" s="383">
        <v>16</v>
      </c>
      <c r="CG9" s="383"/>
      <c r="CH9" s="384"/>
      <c r="CI9" s="383"/>
      <c r="CJ9" s="383"/>
      <c r="CK9" s="383"/>
      <c r="CL9" s="383"/>
      <c r="CM9" s="383">
        <v>4</v>
      </c>
      <c r="CN9" s="383"/>
      <c r="CO9" s="384"/>
      <c r="CP9" s="383"/>
      <c r="CQ9" s="383"/>
      <c r="CR9" s="383"/>
      <c r="CS9" s="383"/>
      <c r="CT9" s="383">
        <v>8</v>
      </c>
      <c r="CU9" s="383"/>
      <c r="CV9" s="387"/>
      <c r="CW9" s="383">
        <v>10</v>
      </c>
      <c r="CX9" s="383"/>
      <c r="CY9" s="383">
        <v>40</v>
      </c>
      <c r="CZ9" s="383"/>
      <c r="DA9" s="383">
        <v>16</v>
      </c>
      <c r="DB9" s="383"/>
      <c r="DC9" s="387"/>
      <c r="DD9" s="383"/>
      <c r="DE9" s="383"/>
      <c r="DF9" s="383"/>
      <c r="DG9" s="383"/>
      <c r="DH9" s="383"/>
      <c r="DI9" s="383"/>
      <c r="DJ9" s="355">
        <f>SUM(AL9:DH9)</f>
        <v>281</v>
      </c>
    </row>
    <row r="10" spans="2:122" s="397" customFormat="1" ht="15" customHeight="1" thickBot="1">
      <c r="B10" s="366"/>
      <c r="C10" s="665"/>
      <c r="D10" s="328"/>
      <c r="E10" s="388" t="s">
        <v>462</v>
      </c>
      <c r="F10" s="389">
        <f>F9-F8</f>
        <v>-23</v>
      </c>
      <c r="G10" s="389">
        <f>G9-G8+F10</f>
        <v>-12</v>
      </c>
      <c r="H10" s="389">
        <f>H9-H8+G10</f>
        <v>0</v>
      </c>
      <c r="I10" s="328"/>
      <c r="J10" s="388" t="s">
        <v>462</v>
      </c>
      <c r="K10" s="389">
        <f>K9-K8</f>
        <v>0</v>
      </c>
      <c r="L10" s="389">
        <f>K10+L9-L8</f>
        <v>0</v>
      </c>
      <c r="M10" s="389">
        <f t="shared" ref="M10:V10" si="4">L10+M9-M8</f>
        <v>0</v>
      </c>
      <c r="N10" s="389">
        <f t="shared" si="4"/>
        <v>-8</v>
      </c>
      <c r="O10" s="389">
        <f t="shared" si="4"/>
        <v>-32</v>
      </c>
      <c r="P10" s="389">
        <f>O10+P9-P8</f>
        <v>-30</v>
      </c>
      <c r="Q10" s="389">
        <f t="shared" si="4"/>
        <v>-4</v>
      </c>
      <c r="R10" s="389">
        <f t="shared" si="4"/>
        <v>-12</v>
      </c>
      <c r="S10" s="389">
        <f t="shared" si="4"/>
        <v>-4</v>
      </c>
      <c r="T10" s="389">
        <f t="shared" si="4"/>
        <v>-36</v>
      </c>
      <c r="U10" s="389">
        <f t="shared" si="4"/>
        <v>-42</v>
      </c>
      <c r="V10" s="389">
        <f t="shared" si="4"/>
        <v>0</v>
      </c>
      <c r="W10" s="328"/>
      <c r="X10" s="390" t="s">
        <v>463</v>
      </c>
      <c r="Y10" s="391">
        <f>Y9-Y8</f>
        <v>-8</v>
      </c>
      <c r="Z10" s="391">
        <f>Z9-Z8+Y10</f>
        <v>4</v>
      </c>
      <c r="AA10" s="391">
        <f>AA9-AA8+Z10</f>
        <v>-92</v>
      </c>
      <c r="AB10" s="332"/>
      <c r="AC10" s="333"/>
      <c r="AD10" s="392" t="s">
        <v>462</v>
      </c>
      <c r="AE10" s="393">
        <f>AE9-AE8</f>
        <v>0</v>
      </c>
      <c r="AF10" s="393">
        <f>AE10+AF9-AF8</f>
        <v>0</v>
      </c>
      <c r="AG10" s="393">
        <f t="shared" ref="AG10:BE10" si="5">AF10+AG9-AG8</f>
        <v>0</v>
      </c>
      <c r="AH10" s="393">
        <f t="shared" si="5"/>
        <v>0</v>
      </c>
      <c r="AI10" s="393">
        <f t="shared" si="5"/>
        <v>0</v>
      </c>
      <c r="AJ10" s="393">
        <f t="shared" si="5"/>
        <v>0</v>
      </c>
      <c r="AK10" s="394">
        <f t="shared" si="5"/>
        <v>0</v>
      </c>
      <c r="AL10" s="393">
        <f t="shared" si="5"/>
        <v>0</v>
      </c>
      <c r="AM10" s="393">
        <f t="shared" si="5"/>
        <v>0</v>
      </c>
      <c r="AN10" s="393">
        <f t="shared" si="5"/>
        <v>0</v>
      </c>
      <c r="AO10" s="393">
        <f>AN10+AO9-AO8</f>
        <v>0</v>
      </c>
      <c r="AP10" s="393">
        <f t="shared" si="5"/>
        <v>0</v>
      </c>
      <c r="AQ10" s="395">
        <f t="shared" si="5"/>
        <v>0</v>
      </c>
      <c r="AR10" s="394">
        <f t="shared" si="5"/>
        <v>0</v>
      </c>
      <c r="AS10" s="393">
        <f t="shared" si="5"/>
        <v>0</v>
      </c>
      <c r="AT10" s="393">
        <f t="shared" si="5"/>
        <v>0</v>
      </c>
      <c r="AU10" s="393">
        <f t="shared" si="5"/>
        <v>0</v>
      </c>
      <c r="AV10" s="393">
        <f t="shared" si="5"/>
        <v>0</v>
      </c>
      <c r="AW10" s="393">
        <f t="shared" si="5"/>
        <v>0</v>
      </c>
      <c r="AX10" s="393">
        <f t="shared" si="5"/>
        <v>0</v>
      </c>
      <c r="AY10" s="394">
        <f t="shared" si="5"/>
        <v>0</v>
      </c>
      <c r="AZ10" s="393">
        <f t="shared" si="5"/>
        <v>0</v>
      </c>
      <c r="BA10" s="393">
        <f t="shared" si="5"/>
        <v>0</v>
      </c>
      <c r="BB10" s="393">
        <f t="shared" si="5"/>
        <v>0</v>
      </c>
      <c r="BC10" s="393">
        <f t="shared" si="5"/>
        <v>0</v>
      </c>
      <c r="BD10" s="393">
        <f t="shared" si="5"/>
        <v>0</v>
      </c>
      <c r="BE10" s="393">
        <f t="shared" si="5"/>
        <v>18</v>
      </c>
      <c r="BF10" s="394"/>
      <c r="BG10" s="393">
        <f>BE10+BG9-BG8</f>
        <v>30</v>
      </c>
      <c r="BH10" s="393">
        <f t="shared" ref="BH10:BL10" si="6">BG10+BH9-BH8</f>
        <v>30</v>
      </c>
      <c r="BI10" s="393">
        <f t="shared" si="6"/>
        <v>0</v>
      </c>
      <c r="BJ10" s="393">
        <f t="shared" si="6"/>
        <v>0</v>
      </c>
      <c r="BK10" s="393">
        <f t="shared" si="6"/>
        <v>10</v>
      </c>
      <c r="BL10" s="393">
        <f t="shared" si="6"/>
        <v>10</v>
      </c>
      <c r="BM10" s="394"/>
      <c r="BN10" s="393">
        <f>BL10+BN9-BN8</f>
        <v>28</v>
      </c>
      <c r="BO10" s="393">
        <f t="shared" ref="BO10:BS10" si="7">BN10+BO9-BO8</f>
        <v>28</v>
      </c>
      <c r="BP10" s="393">
        <f t="shared" si="7"/>
        <v>0</v>
      </c>
      <c r="BQ10" s="393">
        <f t="shared" si="7"/>
        <v>0</v>
      </c>
      <c r="BR10" s="393">
        <f t="shared" si="7"/>
        <v>9</v>
      </c>
      <c r="BS10" s="393">
        <f t="shared" si="7"/>
        <v>9</v>
      </c>
      <c r="BT10" s="394"/>
      <c r="BU10" s="393">
        <f>BS10+BU9-BU8</f>
        <v>13</v>
      </c>
      <c r="BV10" s="393">
        <f t="shared" ref="BV10:BZ10" si="8">BU10+BV9-BV8</f>
        <v>13</v>
      </c>
      <c r="BW10" s="393">
        <f t="shared" si="8"/>
        <v>0</v>
      </c>
      <c r="BX10" s="393">
        <f t="shared" si="8"/>
        <v>0</v>
      </c>
      <c r="BY10" s="393">
        <f t="shared" si="8"/>
        <v>10</v>
      </c>
      <c r="BZ10" s="393">
        <f t="shared" si="8"/>
        <v>10</v>
      </c>
      <c r="CA10" s="394"/>
      <c r="CB10" s="393">
        <f>BZ10+CB9-CB8</f>
        <v>25</v>
      </c>
      <c r="CC10" s="393">
        <f t="shared" ref="CC10:CG10" si="9">CB10+CC9-CC8</f>
        <v>25</v>
      </c>
      <c r="CD10" s="393">
        <f t="shared" si="9"/>
        <v>0</v>
      </c>
      <c r="CE10" s="393">
        <f t="shared" si="9"/>
        <v>0</v>
      </c>
      <c r="CF10" s="393">
        <f t="shared" si="9"/>
        <v>16</v>
      </c>
      <c r="CG10" s="393">
        <f t="shared" si="9"/>
        <v>16</v>
      </c>
      <c r="CH10" s="394"/>
      <c r="CI10" s="393">
        <f>CG10+CI9-CI8</f>
        <v>16</v>
      </c>
      <c r="CJ10" s="393">
        <f t="shared" ref="CJ10:CN10" si="10">CI10+CJ9-CJ8</f>
        <v>16</v>
      </c>
      <c r="CK10" s="393">
        <f t="shared" si="10"/>
        <v>0</v>
      </c>
      <c r="CL10" s="393">
        <f t="shared" si="10"/>
        <v>0</v>
      </c>
      <c r="CM10" s="393">
        <f t="shared" si="10"/>
        <v>4</v>
      </c>
      <c r="CN10" s="393">
        <f t="shared" si="10"/>
        <v>4</v>
      </c>
      <c r="CO10" s="394"/>
      <c r="CP10" s="393">
        <f>CN10+CP9-CP8</f>
        <v>4</v>
      </c>
      <c r="CQ10" s="393">
        <f t="shared" ref="CQ10:CU10" si="11">CP10+CQ9-CQ8</f>
        <v>4</v>
      </c>
      <c r="CR10" s="393">
        <f t="shared" si="11"/>
        <v>0</v>
      </c>
      <c r="CS10" s="393">
        <f t="shared" si="11"/>
        <v>0</v>
      </c>
      <c r="CT10" s="393">
        <f t="shared" si="11"/>
        <v>8</v>
      </c>
      <c r="CU10" s="393">
        <f t="shared" si="11"/>
        <v>8</v>
      </c>
      <c r="CV10" s="396"/>
      <c r="CW10" s="393">
        <f>CU10+CW9-CW8</f>
        <v>18</v>
      </c>
      <c r="CX10" s="393">
        <f t="shared" ref="CX10:DB10" si="12">CW10+CX9-CX8</f>
        <v>18</v>
      </c>
      <c r="CY10" s="393">
        <f t="shared" si="12"/>
        <v>0</v>
      </c>
      <c r="CZ10" s="393">
        <f t="shared" si="12"/>
        <v>0</v>
      </c>
      <c r="DA10" s="393">
        <f t="shared" si="12"/>
        <v>16</v>
      </c>
      <c r="DB10" s="393">
        <f t="shared" si="12"/>
        <v>16</v>
      </c>
      <c r="DC10" s="396"/>
      <c r="DD10" s="393">
        <f>DB10+DD9-DD8</f>
        <v>16</v>
      </c>
      <c r="DE10" s="393">
        <f t="shared" ref="DE10:DI10" si="13">DD10+DE9-DE8</f>
        <v>16</v>
      </c>
      <c r="DF10" s="393">
        <f t="shared" si="13"/>
        <v>-26</v>
      </c>
      <c r="DG10" s="393">
        <f t="shared" si="13"/>
        <v>-26</v>
      </c>
      <c r="DH10" s="393">
        <f t="shared" si="13"/>
        <v>-26</v>
      </c>
      <c r="DI10" s="393">
        <f t="shared" si="13"/>
        <v>-26</v>
      </c>
    </row>
    <row r="11" spans="2:122" s="400" customFormat="1" ht="16.5" thickBot="1">
      <c r="B11" s="398"/>
      <c r="C11" s="399"/>
      <c r="E11" s="401"/>
      <c r="F11" s="401"/>
      <c r="G11" s="401"/>
      <c r="H11" s="401"/>
      <c r="J11" s="401"/>
      <c r="K11" s="401"/>
      <c r="L11" s="401"/>
      <c r="M11" s="401"/>
      <c r="N11" s="401"/>
      <c r="O11" s="401"/>
      <c r="P11" s="401"/>
      <c r="Q11" s="401"/>
      <c r="R11" s="401"/>
      <c r="S11" s="401"/>
      <c r="T11" s="401"/>
      <c r="X11" s="401"/>
      <c r="Y11" s="401"/>
      <c r="Z11" s="401"/>
      <c r="AA11" s="401"/>
      <c r="AD11" s="401"/>
      <c r="AE11" s="402"/>
      <c r="AF11" s="402"/>
      <c r="AG11" s="402"/>
      <c r="AH11" s="402"/>
      <c r="AI11" s="402"/>
      <c r="AJ11" s="402"/>
      <c r="AK11" s="403"/>
      <c r="AL11" s="402"/>
      <c r="AM11" s="402"/>
      <c r="AN11" s="402"/>
      <c r="AO11" s="402"/>
      <c r="AP11" s="402"/>
      <c r="AQ11" s="402"/>
      <c r="AR11" s="403"/>
      <c r="AS11" s="402"/>
      <c r="AT11" s="402"/>
      <c r="AU11" s="402"/>
      <c r="AV11" s="402"/>
      <c r="AW11" s="402"/>
      <c r="AX11" s="402"/>
      <c r="AY11" s="403"/>
      <c r="AZ11" s="402"/>
      <c r="BA11" s="402"/>
      <c r="BB11" s="402"/>
      <c r="BC11" s="402"/>
      <c r="BD11" s="402"/>
      <c r="BE11" s="402"/>
      <c r="BF11" s="403"/>
      <c r="BG11" s="402"/>
      <c r="BH11" s="402"/>
      <c r="BI11" s="402"/>
      <c r="BJ11" s="402"/>
      <c r="BK11" s="402"/>
      <c r="BL11" s="402"/>
      <c r="BM11" s="403"/>
      <c r="BN11" s="402"/>
      <c r="BO11" s="402"/>
      <c r="BP11" s="402"/>
      <c r="BQ11" s="402"/>
      <c r="BR11" s="402"/>
      <c r="BS11" s="402"/>
      <c r="BT11" s="403"/>
      <c r="BU11" s="402"/>
      <c r="BV11" s="402"/>
      <c r="BW11" s="402"/>
      <c r="BX11" s="402"/>
      <c r="BY11" s="402"/>
      <c r="BZ11" s="402"/>
      <c r="CA11" s="403"/>
      <c r="CB11" s="402"/>
      <c r="CC11" s="402"/>
      <c r="CD11" s="402"/>
      <c r="CE11" s="402"/>
      <c r="CF11" s="402"/>
      <c r="CG11" s="402"/>
      <c r="CH11" s="403"/>
      <c r="CI11" s="402"/>
      <c r="CJ11" s="402"/>
      <c r="CK11" s="402"/>
      <c r="CL11" s="402"/>
      <c r="CM11" s="402"/>
      <c r="CN11" s="402"/>
      <c r="CO11" s="403"/>
      <c r="CP11" s="402"/>
      <c r="CQ11" s="402"/>
      <c r="CR11" s="402"/>
      <c r="CS11" s="402"/>
      <c r="CT11" s="402"/>
      <c r="CU11" s="402"/>
      <c r="CV11" s="378"/>
      <c r="CW11" s="378"/>
      <c r="CX11" s="378"/>
      <c r="CY11" s="378"/>
      <c r="CZ11" s="378"/>
      <c r="DA11" s="378"/>
      <c r="DB11" s="378"/>
      <c r="DC11" s="378"/>
      <c r="DD11" s="378"/>
      <c r="DE11" s="378"/>
      <c r="DF11" s="378"/>
      <c r="DG11" s="378"/>
      <c r="DH11" s="378"/>
    </row>
    <row r="12" spans="2:122" s="355" customFormat="1" ht="14.45" customHeight="1">
      <c r="B12" s="366"/>
      <c r="C12" s="663">
        <v>186015018</v>
      </c>
      <c r="D12" s="328"/>
      <c r="E12" s="367" t="s">
        <v>456</v>
      </c>
      <c r="F12" s="372">
        <f>SUM(K12:N12)</f>
        <v>32</v>
      </c>
      <c r="G12" s="372">
        <f>SUM(O12:R12)</f>
        <v>44</v>
      </c>
      <c r="H12" s="372">
        <f>SUM(S12:V12)</f>
        <v>67</v>
      </c>
      <c r="I12" s="328"/>
      <c r="J12" s="367" t="s">
        <v>457</v>
      </c>
      <c r="K12" s="369">
        <v>0</v>
      </c>
      <c r="L12" s="370">
        <v>0</v>
      </c>
      <c r="M12" s="369">
        <v>0</v>
      </c>
      <c r="N12" s="369">
        <v>32</v>
      </c>
      <c r="O12" s="369">
        <v>0</v>
      </c>
      <c r="P12" s="369">
        <v>0</v>
      </c>
      <c r="Q12" s="369">
        <v>44</v>
      </c>
      <c r="R12" s="371">
        <v>0</v>
      </c>
      <c r="S12" s="371">
        <v>39</v>
      </c>
      <c r="T12" s="369">
        <v>28</v>
      </c>
      <c r="U12" s="369">
        <v>0</v>
      </c>
      <c r="V12" s="369">
        <v>0</v>
      </c>
      <c r="W12" s="404"/>
      <c r="X12" s="367" t="s">
        <v>456</v>
      </c>
      <c r="Y12" s="372">
        <f>SUM(K12:N12)</f>
        <v>32</v>
      </c>
      <c r="Z12" s="372">
        <f>SUM(O12:R12)</f>
        <v>44</v>
      </c>
      <c r="AA12" s="372">
        <f>SUM(S12:V12)</f>
        <v>67</v>
      </c>
      <c r="AB12" s="332"/>
      <c r="AC12" s="333"/>
      <c r="AD12" s="367" t="s">
        <v>458</v>
      </c>
      <c r="AE12" s="373"/>
      <c r="AF12" s="373"/>
      <c r="AG12" s="373"/>
      <c r="AH12" s="373"/>
      <c r="AI12" s="373"/>
      <c r="AJ12" s="373">
        <v>0</v>
      </c>
      <c r="AK12" s="374">
        <v>0</v>
      </c>
      <c r="AL12" s="373"/>
      <c r="AM12" s="375"/>
      <c r="AN12" s="375"/>
      <c r="AO12" s="375"/>
      <c r="AP12" s="375"/>
      <c r="AQ12" s="375"/>
      <c r="AR12" s="376">
        <v>0</v>
      </c>
      <c r="AS12" s="375"/>
      <c r="AT12" s="375"/>
      <c r="AU12" s="373"/>
      <c r="AV12" s="373"/>
      <c r="AW12" s="373"/>
      <c r="AX12" s="373"/>
      <c r="AY12" s="374"/>
      <c r="AZ12" s="373"/>
      <c r="BA12" s="373"/>
      <c r="BB12" s="373"/>
      <c r="BC12" s="373"/>
      <c r="BD12" s="373"/>
      <c r="BE12" s="373"/>
      <c r="BF12" s="374"/>
      <c r="BG12" s="373"/>
      <c r="BH12" s="373"/>
      <c r="BI12" s="373"/>
      <c r="BJ12" s="373"/>
      <c r="BK12" s="373"/>
      <c r="BL12" s="373"/>
      <c r="BM12" s="374"/>
      <c r="BN12" s="373"/>
      <c r="BO12" s="373"/>
      <c r="BP12" s="373"/>
      <c r="BQ12" s="373"/>
      <c r="BR12" s="373"/>
      <c r="BS12" s="373"/>
      <c r="BT12" s="374"/>
      <c r="BU12" s="373"/>
      <c r="BV12" s="373"/>
      <c r="BW12" s="373">
        <v>24</v>
      </c>
      <c r="BX12" s="373"/>
      <c r="BY12" s="373"/>
      <c r="BZ12" s="373"/>
      <c r="CA12" s="374"/>
      <c r="CB12" s="373"/>
      <c r="CC12" s="373"/>
      <c r="CD12" s="373"/>
      <c r="CE12" s="373"/>
      <c r="CF12" s="373"/>
      <c r="CG12" s="373"/>
      <c r="CH12" s="374"/>
      <c r="CI12" s="373"/>
      <c r="CJ12" s="373"/>
      <c r="CK12" s="373">
        <f>28+9+4</f>
        <v>41</v>
      </c>
      <c r="CL12" s="373"/>
      <c r="CM12" s="373"/>
      <c r="CN12" s="373"/>
      <c r="CO12" s="374"/>
      <c r="CP12" s="373"/>
      <c r="CQ12" s="373"/>
      <c r="CR12" s="373">
        <f>60+6</f>
        <v>66</v>
      </c>
      <c r="CS12" s="373"/>
      <c r="CT12" s="373"/>
      <c r="CU12" s="373"/>
      <c r="CV12" s="378"/>
      <c r="CW12" s="373"/>
      <c r="CX12" s="373"/>
      <c r="CY12" s="373">
        <f>20-4-4</f>
        <v>12</v>
      </c>
      <c r="CZ12" s="373"/>
      <c r="DA12" s="373"/>
      <c r="DB12" s="373"/>
      <c r="DC12" s="378"/>
      <c r="DD12" s="373"/>
      <c r="DE12" s="373"/>
      <c r="DF12" s="373">
        <f>11-9-2</f>
        <v>0</v>
      </c>
      <c r="DG12" s="373"/>
      <c r="DH12" s="373"/>
      <c r="DI12" s="373"/>
      <c r="DJ12" s="355">
        <f>SUM(AL12:DH12)</f>
        <v>143</v>
      </c>
    </row>
    <row r="13" spans="2:122" s="307" customFormat="1" ht="14.45" customHeight="1">
      <c r="B13" s="366"/>
      <c r="C13" s="664"/>
      <c r="D13" s="339"/>
      <c r="E13" s="379" t="s">
        <v>459</v>
      </c>
      <c r="F13" s="372">
        <f>+SUM(K13:M13)</f>
        <v>0</v>
      </c>
      <c r="G13" s="372">
        <f>+SUM(N13:R13)</f>
        <v>24</v>
      </c>
      <c r="H13" s="372">
        <f>+SUM(S13:V13)</f>
        <v>119</v>
      </c>
      <c r="I13" s="339"/>
      <c r="J13" s="379" t="s">
        <v>459</v>
      </c>
      <c r="K13" s="380">
        <f>SUM(AE12:AG12)</f>
        <v>0</v>
      </c>
      <c r="L13" s="380">
        <f>SUM(AH12:AN12)</f>
        <v>0</v>
      </c>
      <c r="M13" s="380">
        <f>SUM(AO12:AU12)</f>
        <v>0</v>
      </c>
      <c r="N13" s="380">
        <f>SUM(AV12:BB12)</f>
        <v>0</v>
      </c>
      <c r="O13" s="380">
        <f>SUM(BC12:BI12)</f>
        <v>0</v>
      </c>
      <c r="P13" s="380">
        <f>SUM(BJ12:BP12)</f>
        <v>0</v>
      </c>
      <c r="Q13" s="380">
        <f>SUM(BQ12:BW12)</f>
        <v>24</v>
      </c>
      <c r="R13" s="381">
        <f>SUM(BX12:CD12)</f>
        <v>0</v>
      </c>
      <c r="S13" s="381">
        <f>SUM(CE12:CK12)</f>
        <v>41</v>
      </c>
      <c r="T13" s="380">
        <f>SUM(CL12:CR12)</f>
        <v>66</v>
      </c>
      <c r="U13" s="380">
        <f>SUM(CS12:CY12)</f>
        <v>12</v>
      </c>
      <c r="V13" s="380">
        <f>SUM(CZ12:DF12)</f>
        <v>0</v>
      </c>
      <c r="W13" s="339"/>
      <c r="X13" s="382" t="s">
        <v>460</v>
      </c>
      <c r="Y13" s="380">
        <f>SUMIF($AE$7:$CU$7,$Y$5,$AE13:$CU13)</f>
        <v>0</v>
      </c>
      <c r="Z13" s="380">
        <f>SUMIF($AE$7:$CU$7,$Z$5,$AE13:$CU13)</f>
        <v>24</v>
      </c>
      <c r="AA13" s="380">
        <f>SUMIF($AE$7:$CU$7,$AA$5,$AE13:$CU13)</f>
        <v>119</v>
      </c>
      <c r="AB13" s="343"/>
      <c r="AC13" s="344"/>
      <c r="AD13" s="382" t="s">
        <v>461</v>
      </c>
      <c r="AE13" s="383"/>
      <c r="AF13" s="383"/>
      <c r="AG13" s="383"/>
      <c r="AH13" s="383"/>
      <c r="AI13" s="383"/>
      <c r="AJ13" s="383"/>
      <c r="AK13" s="384"/>
      <c r="AL13" s="383"/>
      <c r="AM13" s="383"/>
      <c r="AN13" s="405"/>
      <c r="AO13" s="383"/>
      <c r="AP13" s="383"/>
      <c r="AQ13" s="383"/>
      <c r="AR13" s="384"/>
      <c r="AS13" s="385"/>
      <c r="AT13" s="385"/>
      <c r="AU13" s="405"/>
      <c r="AV13" s="405"/>
      <c r="AW13" s="405"/>
      <c r="AX13" s="405"/>
      <c r="AY13" s="384"/>
      <c r="AZ13" s="405"/>
      <c r="BA13" s="405"/>
      <c r="BB13" s="405"/>
      <c r="BC13" s="405"/>
      <c r="BD13" s="405"/>
      <c r="BE13" s="405"/>
      <c r="BF13" s="384"/>
      <c r="BG13" s="405"/>
      <c r="BH13" s="405"/>
      <c r="BI13" s="405"/>
      <c r="BJ13" s="405"/>
      <c r="BK13" s="405"/>
      <c r="BL13" s="405"/>
      <c r="BM13" s="384"/>
      <c r="BN13" s="405"/>
      <c r="BO13" s="405"/>
      <c r="BP13" s="405"/>
      <c r="BQ13" s="405"/>
      <c r="BR13" s="405"/>
      <c r="BS13" s="405"/>
      <c r="BT13" s="384"/>
      <c r="BU13" s="405"/>
      <c r="BV13" s="405"/>
      <c r="BW13" s="405">
        <v>14</v>
      </c>
      <c r="BX13" s="405"/>
      <c r="BY13" s="405">
        <v>10</v>
      </c>
      <c r="BZ13" s="405"/>
      <c r="CA13" s="384"/>
      <c r="CB13" s="405"/>
      <c r="CC13" s="405"/>
      <c r="CD13" s="405"/>
      <c r="CE13" s="405"/>
      <c r="CF13" s="405"/>
      <c r="CG13" s="405"/>
      <c r="CH13" s="384"/>
      <c r="CI13" s="405">
        <v>4</v>
      </c>
      <c r="CJ13" s="405"/>
      <c r="CK13" s="405">
        <v>30</v>
      </c>
      <c r="CL13" s="405"/>
      <c r="CM13" s="405">
        <v>16</v>
      </c>
      <c r="CN13" s="405"/>
      <c r="CO13" s="384"/>
      <c r="CP13" s="405">
        <v>20</v>
      </c>
      <c r="CQ13" s="405"/>
      <c r="CR13" s="405">
        <v>37</v>
      </c>
      <c r="CS13" s="405"/>
      <c r="CT13" s="405">
        <v>12</v>
      </c>
      <c r="CU13" s="405"/>
      <c r="CV13" s="406"/>
      <c r="CW13" s="405"/>
      <c r="CX13" s="405"/>
      <c r="CY13" s="405"/>
      <c r="CZ13" s="405"/>
      <c r="DA13" s="405"/>
      <c r="DB13" s="405"/>
      <c r="DC13" s="406"/>
      <c r="DD13" s="405"/>
      <c r="DE13" s="405"/>
      <c r="DF13" s="405"/>
      <c r="DG13" s="405"/>
      <c r="DH13" s="405"/>
      <c r="DI13" s="405"/>
      <c r="DJ13" s="355">
        <f>SUM(AL13:DH13)</f>
        <v>143</v>
      </c>
    </row>
    <row r="14" spans="2:122" s="397" customFormat="1" ht="15" customHeight="1" thickBot="1">
      <c r="B14" s="366"/>
      <c r="C14" s="665"/>
      <c r="D14" s="328"/>
      <c r="E14" s="388" t="s">
        <v>462</v>
      </c>
      <c r="F14" s="389">
        <f>F13-F12</f>
        <v>-32</v>
      </c>
      <c r="G14" s="389">
        <f>G13-G12+F14</f>
        <v>-52</v>
      </c>
      <c r="H14" s="389">
        <f>H13-H12+G14</f>
        <v>0</v>
      </c>
      <c r="I14" s="328"/>
      <c r="J14" s="388" t="s">
        <v>462</v>
      </c>
      <c r="K14" s="389">
        <f>K13-K12</f>
        <v>0</v>
      </c>
      <c r="L14" s="389">
        <f>K14+L13-L12</f>
        <v>0</v>
      </c>
      <c r="M14" s="389">
        <f t="shared" ref="M14:V14" si="14">L14+M13-M12</f>
        <v>0</v>
      </c>
      <c r="N14" s="389">
        <f t="shared" si="14"/>
        <v>-32</v>
      </c>
      <c r="O14" s="389">
        <f t="shared" si="14"/>
        <v>-32</v>
      </c>
      <c r="P14" s="389">
        <f>O14+P13-P12</f>
        <v>-32</v>
      </c>
      <c r="Q14" s="389">
        <f t="shared" si="14"/>
        <v>-52</v>
      </c>
      <c r="R14" s="389">
        <f t="shared" si="14"/>
        <v>-52</v>
      </c>
      <c r="S14" s="389">
        <f t="shared" si="14"/>
        <v>-50</v>
      </c>
      <c r="T14" s="389">
        <f t="shared" si="14"/>
        <v>-12</v>
      </c>
      <c r="U14" s="389">
        <f t="shared" si="14"/>
        <v>0</v>
      </c>
      <c r="V14" s="389">
        <f t="shared" si="14"/>
        <v>0</v>
      </c>
      <c r="W14" s="328"/>
      <c r="X14" s="390" t="s">
        <v>463</v>
      </c>
      <c r="Y14" s="391">
        <f>Y13-Y12</f>
        <v>-32</v>
      </c>
      <c r="Z14" s="391">
        <f>Z13-Z12+Y14</f>
        <v>-52</v>
      </c>
      <c r="AA14" s="391">
        <f>AA13-AA12+Z14</f>
        <v>0</v>
      </c>
      <c r="AB14" s="332"/>
      <c r="AC14" s="333"/>
      <c r="AD14" s="392" t="s">
        <v>462</v>
      </c>
      <c r="AE14" s="393">
        <f>AE13-AE12</f>
        <v>0</v>
      </c>
      <c r="AF14" s="393">
        <f>AE14+AF13-AF12</f>
        <v>0</v>
      </c>
      <c r="AG14" s="393">
        <f t="shared" ref="AG14:BE14" si="15">AF14+AG13-AG12</f>
        <v>0</v>
      </c>
      <c r="AH14" s="393">
        <f t="shared" si="15"/>
        <v>0</v>
      </c>
      <c r="AI14" s="393">
        <f t="shared" si="15"/>
        <v>0</v>
      </c>
      <c r="AJ14" s="393">
        <f t="shared" si="15"/>
        <v>0</v>
      </c>
      <c r="AK14" s="394">
        <f t="shared" si="15"/>
        <v>0</v>
      </c>
      <c r="AL14" s="393">
        <f t="shared" si="15"/>
        <v>0</v>
      </c>
      <c r="AM14" s="393">
        <f t="shared" si="15"/>
        <v>0</v>
      </c>
      <c r="AN14" s="393">
        <f t="shared" si="15"/>
        <v>0</v>
      </c>
      <c r="AO14" s="393">
        <f t="shared" si="15"/>
        <v>0</v>
      </c>
      <c r="AP14" s="393">
        <f t="shared" si="15"/>
        <v>0</v>
      </c>
      <c r="AQ14" s="395">
        <f t="shared" si="15"/>
        <v>0</v>
      </c>
      <c r="AR14" s="394">
        <f t="shared" si="15"/>
        <v>0</v>
      </c>
      <c r="AS14" s="393">
        <f t="shared" si="15"/>
        <v>0</v>
      </c>
      <c r="AT14" s="393">
        <f t="shared" si="15"/>
        <v>0</v>
      </c>
      <c r="AU14" s="393">
        <f t="shared" si="15"/>
        <v>0</v>
      </c>
      <c r="AV14" s="393">
        <f t="shared" si="15"/>
        <v>0</v>
      </c>
      <c r="AW14" s="393">
        <f t="shared" si="15"/>
        <v>0</v>
      </c>
      <c r="AX14" s="393">
        <f t="shared" si="15"/>
        <v>0</v>
      </c>
      <c r="AY14" s="394">
        <f t="shared" si="15"/>
        <v>0</v>
      </c>
      <c r="AZ14" s="393">
        <f t="shared" si="15"/>
        <v>0</v>
      </c>
      <c r="BA14" s="393">
        <f t="shared" si="15"/>
        <v>0</v>
      </c>
      <c r="BB14" s="393">
        <f t="shared" si="15"/>
        <v>0</v>
      </c>
      <c r="BC14" s="393">
        <f t="shared" si="15"/>
        <v>0</v>
      </c>
      <c r="BD14" s="393">
        <f t="shared" si="15"/>
        <v>0</v>
      </c>
      <c r="BE14" s="393">
        <f t="shared" si="15"/>
        <v>0</v>
      </c>
      <c r="BF14" s="394"/>
      <c r="BG14" s="393">
        <f>BE14+BG13-BG12</f>
        <v>0</v>
      </c>
      <c r="BH14" s="393">
        <f>BG14+BH13-BH12</f>
        <v>0</v>
      </c>
      <c r="BI14" s="393">
        <f t="shared" ref="BI14:BL14" si="16">BH14+BI13-BI12</f>
        <v>0</v>
      </c>
      <c r="BJ14" s="393">
        <f t="shared" si="16"/>
        <v>0</v>
      </c>
      <c r="BK14" s="393">
        <f t="shared" si="16"/>
        <v>0</v>
      </c>
      <c r="BL14" s="393">
        <f t="shared" si="16"/>
        <v>0</v>
      </c>
      <c r="BM14" s="394"/>
      <c r="BN14" s="393">
        <f>BL14+BN13-BN12</f>
        <v>0</v>
      </c>
      <c r="BO14" s="393">
        <f>BN14+BO13-BO12</f>
        <v>0</v>
      </c>
      <c r="BP14" s="393">
        <f t="shared" ref="BP14:BS14" si="17">BO14+BP13-BP12</f>
        <v>0</v>
      </c>
      <c r="BQ14" s="393">
        <f t="shared" si="17"/>
        <v>0</v>
      </c>
      <c r="BR14" s="393">
        <f t="shared" si="17"/>
        <v>0</v>
      </c>
      <c r="BS14" s="393">
        <f t="shared" si="17"/>
        <v>0</v>
      </c>
      <c r="BT14" s="394"/>
      <c r="BU14" s="393">
        <f>BS14+BU13-BU12</f>
        <v>0</v>
      </c>
      <c r="BV14" s="393">
        <f>BU14+BV13-BV12</f>
        <v>0</v>
      </c>
      <c r="BW14" s="393">
        <f t="shared" ref="BW14:BZ14" si="18">BV14+BW13-BW12</f>
        <v>-10</v>
      </c>
      <c r="BX14" s="393">
        <f t="shared" si="18"/>
        <v>-10</v>
      </c>
      <c r="BY14" s="393">
        <f t="shared" si="18"/>
        <v>0</v>
      </c>
      <c r="BZ14" s="393">
        <f t="shared" si="18"/>
        <v>0</v>
      </c>
      <c r="CA14" s="394"/>
      <c r="CB14" s="393">
        <f>BZ14+CB13-CB12</f>
        <v>0</v>
      </c>
      <c r="CC14" s="393">
        <f>CB14+CC13-CC12</f>
        <v>0</v>
      </c>
      <c r="CD14" s="393">
        <f t="shared" ref="CD14:CG14" si="19">CC14+CD13-CD12</f>
        <v>0</v>
      </c>
      <c r="CE14" s="393">
        <f t="shared" si="19"/>
        <v>0</v>
      </c>
      <c r="CF14" s="393">
        <f t="shared" si="19"/>
        <v>0</v>
      </c>
      <c r="CG14" s="393">
        <f t="shared" si="19"/>
        <v>0</v>
      </c>
      <c r="CH14" s="394"/>
      <c r="CI14" s="393">
        <f>CG14+CI13-CI12</f>
        <v>4</v>
      </c>
      <c r="CJ14" s="393">
        <f>CI14+CJ13-CJ12</f>
        <v>4</v>
      </c>
      <c r="CK14" s="393">
        <f t="shared" ref="CK14:CN14" si="20">CJ14+CK13-CK12</f>
        <v>-7</v>
      </c>
      <c r="CL14" s="393">
        <f t="shared" si="20"/>
        <v>-7</v>
      </c>
      <c r="CM14" s="393">
        <f t="shared" si="20"/>
        <v>9</v>
      </c>
      <c r="CN14" s="393">
        <f t="shared" si="20"/>
        <v>9</v>
      </c>
      <c r="CO14" s="394"/>
      <c r="CP14" s="393">
        <f>CN14+CP13-CP12</f>
        <v>29</v>
      </c>
      <c r="CQ14" s="393">
        <f>CP14+CQ13-CQ12</f>
        <v>29</v>
      </c>
      <c r="CR14" s="393">
        <f t="shared" ref="CR14:CU14" si="21">CQ14+CR13-CR12</f>
        <v>0</v>
      </c>
      <c r="CS14" s="393">
        <f t="shared" si="21"/>
        <v>0</v>
      </c>
      <c r="CT14" s="393">
        <f t="shared" si="21"/>
        <v>12</v>
      </c>
      <c r="CU14" s="393">
        <f t="shared" si="21"/>
        <v>12</v>
      </c>
      <c r="CV14" s="396"/>
      <c r="CW14" s="393">
        <f>CU14+CW13-CW12</f>
        <v>12</v>
      </c>
      <c r="CX14" s="393">
        <f>CW14+CX13-CX12</f>
        <v>12</v>
      </c>
      <c r="CY14" s="393">
        <f t="shared" ref="CY14:DB14" si="22">CX14+CY13-CY12</f>
        <v>0</v>
      </c>
      <c r="CZ14" s="393">
        <f t="shared" si="22"/>
        <v>0</v>
      </c>
      <c r="DA14" s="393">
        <f t="shared" si="22"/>
        <v>0</v>
      </c>
      <c r="DB14" s="393">
        <f t="shared" si="22"/>
        <v>0</v>
      </c>
      <c r="DC14" s="396"/>
      <c r="DD14" s="393">
        <f>DB14+DD13-DD12</f>
        <v>0</v>
      </c>
      <c r="DE14" s="393">
        <f>DD14+DE13-DE12</f>
        <v>0</v>
      </c>
      <c r="DF14" s="393">
        <f t="shared" ref="DF14:DI14" si="23">DE14+DF13-DF12</f>
        <v>0</v>
      </c>
      <c r="DG14" s="393">
        <f t="shared" si="23"/>
        <v>0</v>
      </c>
      <c r="DH14" s="393">
        <f t="shared" si="23"/>
        <v>0</v>
      </c>
      <c r="DI14" s="393">
        <f t="shared" si="23"/>
        <v>0</v>
      </c>
    </row>
    <row r="15" spans="2:122" s="400" customFormat="1" ht="16.5" thickBot="1">
      <c r="B15" s="398"/>
      <c r="C15" s="399"/>
      <c r="E15" s="401"/>
      <c r="F15" s="401"/>
      <c r="G15" s="401"/>
      <c r="H15" s="401"/>
      <c r="J15" s="401"/>
      <c r="K15" s="401"/>
      <c r="L15" s="401"/>
      <c r="M15" s="401"/>
      <c r="N15" s="401"/>
      <c r="O15" s="401"/>
      <c r="P15" s="401"/>
      <c r="Q15" s="401"/>
      <c r="R15" s="401"/>
      <c r="S15" s="401"/>
      <c r="T15" s="401"/>
      <c r="X15" s="401"/>
      <c r="Y15" s="401"/>
      <c r="Z15" s="401"/>
      <c r="AA15" s="401"/>
      <c r="AD15" s="401"/>
      <c r="AE15" s="402"/>
      <c r="AF15" s="402"/>
      <c r="AG15" s="402"/>
      <c r="AH15" s="402"/>
      <c r="AI15" s="402"/>
      <c r="AJ15" s="402"/>
      <c r="AK15" s="403"/>
      <c r="AL15" s="402"/>
      <c r="AM15" s="402"/>
      <c r="AN15" s="402"/>
      <c r="AO15" s="402"/>
      <c r="AP15" s="402"/>
      <c r="AQ15" s="402"/>
      <c r="AR15" s="403"/>
      <c r="AS15" s="402"/>
      <c r="AT15" s="402"/>
      <c r="AU15" s="402"/>
      <c r="AV15" s="402"/>
      <c r="AW15" s="402"/>
      <c r="AX15" s="402"/>
      <c r="AY15" s="403"/>
      <c r="AZ15" s="402"/>
      <c r="BA15" s="402"/>
      <c r="BB15" s="402"/>
      <c r="BC15" s="402"/>
      <c r="BD15" s="402"/>
      <c r="BE15" s="402"/>
      <c r="BF15" s="403"/>
      <c r="BG15" s="402"/>
      <c r="BH15" s="402"/>
      <c r="BI15" s="402"/>
      <c r="BJ15" s="402"/>
      <c r="BK15" s="402"/>
      <c r="BL15" s="402"/>
      <c r="BM15" s="403"/>
      <c r="BN15" s="402"/>
      <c r="BO15" s="402"/>
      <c r="BP15" s="402"/>
      <c r="BQ15" s="402"/>
      <c r="BR15" s="402"/>
      <c r="BS15" s="402"/>
      <c r="BT15" s="403"/>
      <c r="BU15" s="402"/>
      <c r="BV15" s="402"/>
      <c r="BW15" s="402"/>
      <c r="BX15" s="402"/>
      <c r="BY15" s="402"/>
      <c r="BZ15" s="402"/>
      <c r="CA15" s="403"/>
      <c r="CB15" s="402"/>
      <c r="CC15" s="402"/>
      <c r="CD15" s="402"/>
      <c r="CE15" s="402"/>
      <c r="CF15" s="402"/>
      <c r="CG15" s="402"/>
      <c r="CH15" s="403"/>
      <c r="CI15" s="402"/>
      <c r="CJ15" s="402"/>
      <c r="CK15" s="402"/>
      <c r="CL15" s="402"/>
      <c r="CM15" s="402"/>
      <c r="CN15" s="402"/>
      <c r="CO15" s="403"/>
      <c r="CP15" s="402"/>
      <c r="CQ15" s="402"/>
      <c r="CR15" s="402"/>
      <c r="CS15" s="402"/>
      <c r="CT15" s="402"/>
      <c r="CU15" s="402"/>
      <c r="CV15" s="378"/>
      <c r="CW15" s="378"/>
      <c r="CX15" s="378"/>
      <c r="CY15" s="378"/>
      <c r="CZ15" s="378"/>
      <c r="DA15" s="378"/>
      <c r="DB15" s="378"/>
      <c r="DC15" s="378"/>
      <c r="DD15" s="378"/>
      <c r="DE15" s="378"/>
      <c r="DF15" s="378"/>
      <c r="DG15" s="378"/>
      <c r="DH15" s="378"/>
    </row>
    <row r="16" spans="2:122" s="355" customFormat="1" ht="14.45" customHeight="1">
      <c r="B16" s="366"/>
      <c r="C16" s="663">
        <v>186015001</v>
      </c>
      <c r="D16" s="328"/>
      <c r="E16" s="367" t="s">
        <v>456</v>
      </c>
      <c r="F16" s="372">
        <f>SUM(K16:N16)</f>
        <v>0</v>
      </c>
      <c r="G16" s="372">
        <f>SUM(O16:R16)</f>
        <v>15</v>
      </c>
      <c r="H16" s="372">
        <f>SUM(S16:V16)</f>
        <v>13</v>
      </c>
      <c r="I16" s="328"/>
      <c r="J16" s="367" t="s">
        <v>457</v>
      </c>
      <c r="K16" s="369">
        <v>0</v>
      </c>
      <c r="L16" s="370">
        <v>0</v>
      </c>
      <c r="M16" s="369">
        <v>0</v>
      </c>
      <c r="N16" s="369">
        <v>0</v>
      </c>
      <c r="O16" s="369">
        <v>0</v>
      </c>
      <c r="P16" s="369">
        <v>0</v>
      </c>
      <c r="Q16" s="369">
        <v>15</v>
      </c>
      <c r="R16" s="371">
        <v>0</v>
      </c>
      <c r="S16" s="371">
        <v>13</v>
      </c>
      <c r="T16" s="369">
        <v>0</v>
      </c>
      <c r="U16" s="369">
        <v>0</v>
      </c>
      <c r="V16" s="369">
        <v>0</v>
      </c>
      <c r="W16" s="404"/>
      <c r="X16" s="367"/>
      <c r="Y16" s="372"/>
      <c r="Z16" s="372"/>
      <c r="AA16" s="372"/>
      <c r="AB16" s="332"/>
      <c r="AC16" s="333"/>
      <c r="AD16" s="367" t="s">
        <v>458</v>
      </c>
      <c r="AE16" s="373"/>
      <c r="AF16" s="373"/>
      <c r="AG16" s="373"/>
      <c r="AH16" s="373"/>
      <c r="AI16" s="373"/>
      <c r="AJ16" s="373"/>
      <c r="AK16" s="374"/>
      <c r="AL16" s="373"/>
      <c r="AM16" s="375"/>
      <c r="AN16" s="375"/>
      <c r="AO16" s="375"/>
      <c r="AP16" s="375"/>
      <c r="AQ16" s="375"/>
      <c r="AR16" s="376"/>
      <c r="AS16" s="375"/>
      <c r="AT16" s="375"/>
      <c r="AU16" s="375"/>
      <c r="AV16" s="375"/>
      <c r="AW16" s="373"/>
      <c r="AX16" s="373"/>
      <c r="AY16" s="374"/>
      <c r="AZ16" s="373"/>
      <c r="BA16" s="373"/>
      <c r="BB16" s="373"/>
      <c r="BC16" s="373"/>
      <c r="BD16" s="373"/>
      <c r="BE16" s="373"/>
      <c r="BF16" s="374"/>
      <c r="BG16" s="373"/>
      <c r="BH16" s="373"/>
      <c r="BI16" s="377">
        <f>3+1</f>
        <v>4</v>
      </c>
      <c r="BJ16" s="373"/>
      <c r="BK16" s="373"/>
      <c r="BL16" s="373"/>
      <c r="BM16" s="374"/>
      <c r="BN16" s="373"/>
      <c r="BO16" s="373"/>
      <c r="BP16" s="373"/>
      <c r="BQ16" s="373"/>
      <c r="BR16" s="373"/>
      <c r="BS16" s="373"/>
      <c r="BT16" s="374"/>
      <c r="BU16" s="373"/>
      <c r="BV16" s="373"/>
      <c r="BW16" s="373">
        <v>11</v>
      </c>
      <c r="BX16" s="373"/>
      <c r="BY16" s="373"/>
      <c r="BZ16" s="373"/>
      <c r="CA16" s="374"/>
      <c r="CB16" s="373"/>
      <c r="CC16" s="373"/>
      <c r="CD16" s="373"/>
      <c r="CE16" s="373"/>
      <c r="CF16" s="373"/>
      <c r="CG16" s="373"/>
      <c r="CH16" s="374"/>
      <c r="CI16" s="373"/>
      <c r="CJ16" s="373"/>
      <c r="CK16" s="373">
        <v>13</v>
      </c>
      <c r="CL16" s="373"/>
      <c r="CM16" s="373"/>
      <c r="CN16" s="373"/>
      <c r="CO16" s="374"/>
      <c r="CP16" s="373"/>
      <c r="CQ16" s="373"/>
      <c r="CR16" s="373"/>
      <c r="CS16" s="373"/>
      <c r="CT16" s="373"/>
      <c r="CU16" s="373"/>
      <c r="CV16" s="378"/>
      <c r="CW16" s="373"/>
      <c r="CX16" s="373"/>
      <c r="CY16" s="373"/>
      <c r="CZ16" s="373"/>
      <c r="DA16" s="373"/>
      <c r="DB16" s="373"/>
      <c r="DC16" s="378"/>
      <c r="DD16" s="373"/>
      <c r="DE16" s="373"/>
      <c r="DF16" s="373"/>
      <c r="DG16" s="373"/>
      <c r="DH16" s="373"/>
      <c r="DI16" s="373"/>
    </row>
    <row r="17" spans="2:114" s="307" customFormat="1" ht="14.45" customHeight="1">
      <c r="B17" s="366"/>
      <c r="C17" s="664"/>
      <c r="D17" s="339"/>
      <c r="E17" s="379" t="s">
        <v>459</v>
      </c>
      <c r="F17" s="372">
        <f>+SUM(K17:M17)</f>
        <v>0</v>
      </c>
      <c r="G17" s="372">
        <f>+SUM(N17:R17)</f>
        <v>15</v>
      </c>
      <c r="H17" s="372">
        <f>+SUM(S17:V17)</f>
        <v>13</v>
      </c>
      <c r="I17" s="339"/>
      <c r="J17" s="379" t="s">
        <v>459</v>
      </c>
      <c r="K17" s="380">
        <f>SUM(AE16:AG16)</f>
        <v>0</v>
      </c>
      <c r="L17" s="380">
        <f>SUM(AH16:AN16)</f>
        <v>0</v>
      </c>
      <c r="M17" s="380">
        <f>SUM(AO16:AU16)</f>
        <v>0</v>
      </c>
      <c r="N17" s="380">
        <f>SUM(AV16:BB16)</f>
        <v>0</v>
      </c>
      <c r="O17" s="380">
        <f>SUM(BC16:BI16)</f>
        <v>4</v>
      </c>
      <c r="P17" s="380">
        <f>SUM(BJ16:BP16)</f>
        <v>0</v>
      </c>
      <c r="Q17" s="380">
        <f>SUM(BQ16:BW16)</f>
        <v>11</v>
      </c>
      <c r="R17" s="381">
        <f>SUM(BX16:CD16)</f>
        <v>0</v>
      </c>
      <c r="S17" s="381">
        <f>SUM(CE16:CK16)</f>
        <v>13</v>
      </c>
      <c r="T17" s="380">
        <f>SUM(CL16:CR16)</f>
        <v>0</v>
      </c>
      <c r="U17" s="380">
        <f>SUM(CS16:CY16)</f>
        <v>0</v>
      </c>
      <c r="V17" s="380">
        <f>SUM(CZ16:DF16)</f>
        <v>0</v>
      </c>
      <c r="W17" s="339"/>
      <c r="X17" s="382"/>
      <c r="Y17" s="380"/>
      <c r="Z17" s="380"/>
      <c r="AA17" s="380"/>
      <c r="AB17" s="343"/>
      <c r="AC17" s="344"/>
      <c r="AD17" s="382" t="s">
        <v>461</v>
      </c>
      <c r="AE17" s="383"/>
      <c r="AF17" s="383"/>
      <c r="AG17" s="383"/>
      <c r="AH17" s="383"/>
      <c r="AI17" s="383"/>
      <c r="AJ17" s="383"/>
      <c r="AK17" s="384"/>
      <c r="AL17" s="383"/>
      <c r="AM17" s="383"/>
      <c r="AN17" s="405"/>
      <c r="AO17" s="383"/>
      <c r="AP17" s="383"/>
      <c r="AQ17" s="383"/>
      <c r="AR17" s="384"/>
      <c r="AS17" s="385"/>
      <c r="AT17" s="385"/>
      <c r="AU17" s="385"/>
      <c r="AV17" s="385"/>
      <c r="AW17" s="405"/>
      <c r="AX17" s="405"/>
      <c r="AY17" s="384"/>
      <c r="AZ17" s="405"/>
      <c r="BA17" s="405"/>
      <c r="BB17" s="405"/>
      <c r="BC17" s="405"/>
      <c r="BD17" s="405"/>
      <c r="BE17" s="405"/>
      <c r="BF17" s="384"/>
      <c r="BG17" s="405">
        <v>4</v>
      </c>
      <c r="BH17" s="405"/>
      <c r="BI17" s="405"/>
      <c r="BJ17" s="405"/>
      <c r="BK17" s="405"/>
      <c r="BL17" s="405"/>
      <c r="BM17" s="384"/>
      <c r="BN17" s="405"/>
      <c r="BO17" s="405"/>
      <c r="BP17" s="405"/>
      <c r="BQ17" s="405"/>
      <c r="BR17" s="405">
        <v>2</v>
      </c>
      <c r="BS17" s="405"/>
      <c r="BT17" s="384"/>
      <c r="BU17" s="405">
        <v>4</v>
      </c>
      <c r="BV17" s="405"/>
      <c r="BW17" s="405">
        <v>5</v>
      </c>
      <c r="BX17" s="405"/>
      <c r="BY17" s="405"/>
      <c r="BZ17" s="405"/>
      <c r="CA17" s="384"/>
      <c r="CB17" s="405"/>
      <c r="CC17" s="405"/>
      <c r="CD17" s="405"/>
      <c r="CE17" s="405"/>
      <c r="CF17" s="405">
        <v>5</v>
      </c>
      <c r="CG17" s="405"/>
      <c r="CH17" s="384"/>
      <c r="CI17" s="405">
        <v>2</v>
      </c>
      <c r="CJ17" s="405"/>
      <c r="CK17" s="405">
        <v>6</v>
      </c>
      <c r="CL17" s="405"/>
      <c r="CM17" s="405"/>
      <c r="CN17" s="405"/>
      <c r="CO17" s="384"/>
      <c r="CP17" s="405"/>
      <c r="CQ17" s="405"/>
      <c r="CR17" s="405"/>
      <c r="CS17" s="405"/>
      <c r="CT17" s="405"/>
      <c r="CU17" s="405"/>
      <c r="CV17" s="406"/>
      <c r="CW17" s="405"/>
      <c r="CX17" s="405"/>
      <c r="CY17" s="405"/>
      <c r="CZ17" s="405"/>
      <c r="DA17" s="405"/>
      <c r="DB17" s="405"/>
      <c r="DC17" s="406"/>
      <c r="DD17" s="405"/>
      <c r="DE17" s="405"/>
      <c r="DF17" s="405"/>
      <c r="DG17" s="405"/>
      <c r="DH17" s="405"/>
      <c r="DI17" s="405"/>
      <c r="DJ17" s="355"/>
    </row>
    <row r="18" spans="2:114" s="397" customFormat="1" ht="15" customHeight="1" thickBot="1">
      <c r="B18" s="366"/>
      <c r="C18" s="665"/>
      <c r="D18" s="328"/>
      <c r="E18" s="388" t="s">
        <v>462</v>
      </c>
      <c r="F18" s="389">
        <f>F17-F16</f>
        <v>0</v>
      </c>
      <c r="G18" s="389">
        <f>G17-G16+F18</f>
        <v>0</v>
      </c>
      <c r="H18" s="389">
        <f>H17-H16+G18</f>
        <v>0</v>
      </c>
      <c r="I18" s="328"/>
      <c r="J18" s="388" t="s">
        <v>462</v>
      </c>
      <c r="K18" s="389">
        <f>K17-K16</f>
        <v>0</v>
      </c>
      <c r="L18" s="389">
        <f>K18+L17-L16</f>
        <v>0</v>
      </c>
      <c r="M18" s="389">
        <f t="shared" ref="M18:O18" si="24">L18+M17-M16</f>
        <v>0</v>
      </c>
      <c r="N18" s="389">
        <f t="shared" si="24"/>
        <v>0</v>
      </c>
      <c r="O18" s="389">
        <f t="shared" si="24"/>
        <v>4</v>
      </c>
      <c r="P18" s="389">
        <f>O18+P17-P16</f>
        <v>4</v>
      </c>
      <c r="Q18" s="389">
        <f t="shared" ref="Q18:V18" si="25">P18+Q17-Q16</f>
        <v>0</v>
      </c>
      <c r="R18" s="389">
        <f t="shared" si="25"/>
        <v>0</v>
      </c>
      <c r="S18" s="389">
        <f t="shared" si="25"/>
        <v>0</v>
      </c>
      <c r="T18" s="389">
        <f t="shared" si="25"/>
        <v>0</v>
      </c>
      <c r="U18" s="389">
        <f t="shared" si="25"/>
        <v>0</v>
      </c>
      <c r="V18" s="389">
        <f t="shared" si="25"/>
        <v>0</v>
      </c>
      <c r="W18" s="328"/>
      <c r="X18" s="390"/>
      <c r="Y18" s="391"/>
      <c r="Z18" s="391"/>
      <c r="AA18" s="391"/>
      <c r="AB18" s="332"/>
      <c r="AC18" s="333"/>
      <c r="AD18" s="392" t="s">
        <v>462</v>
      </c>
      <c r="AE18" s="393"/>
      <c r="AF18" s="393"/>
      <c r="AG18" s="393"/>
      <c r="AH18" s="393"/>
      <c r="AI18" s="393"/>
      <c r="AJ18" s="393"/>
      <c r="AK18" s="394"/>
      <c r="AL18" s="393"/>
      <c r="AM18" s="393"/>
      <c r="AN18" s="393"/>
      <c r="AO18" s="393"/>
      <c r="AP18" s="393"/>
      <c r="AQ18" s="395"/>
      <c r="AR18" s="394"/>
      <c r="AS18" s="393"/>
      <c r="AT18" s="393"/>
      <c r="AU18" s="393"/>
      <c r="AV18" s="393"/>
      <c r="AW18" s="393"/>
      <c r="AX18" s="393"/>
      <c r="AY18" s="394"/>
      <c r="AZ18" s="393">
        <f t="shared" ref="AZ18:BE18" si="26">AY18+AZ17-AZ16</f>
        <v>0</v>
      </c>
      <c r="BA18" s="393">
        <f t="shared" si="26"/>
        <v>0</v>
      </c>
      <c r="BB18" s="393">
        <f t="shared" si="26"/>
        <v>0</v>
      </c>
      <c r="BC18" s="393">
        <f t="shared" si="26"/>
        <v>0</v>
      </c>
      <c r="BD18" s="393">
        <f t="shared" si="26"/>
        <v>0</v>
      </c>
      <c r="BE18" s="393">
        <f t="shared" si="26"/>
        <v>0</v>
      </c>
      <c r="BF18" s="394"/>
      <c r="BG18" s="393">
        <f>BE18+BG17-BG16</f>
        <v>4</v>
      </c>
      <c r="BH18" s="393">
        <f>BG18+BH17-BH16</f>
        <v>4</v>
      </c>
      <c r="BI18" s="393">
        <f t="shared" ref="BI18:BL18" si="27">BH18+BI17-BI16</f>
        <v>0</v>
      </c>
      <c r="BJ18" s="393">
        <f t="shared" si="27"/>
        <v>0</v>
      </c>
      <c r="BK18" s="393">
        <f t="shared" si="27"/>
        <v>0</v>
      </c>
      <c r="BL18" s="393">
        <f t="shared" si="27"/>
        <v>0</v>
      </c>
      <c r="BM18" s="394"/>
      <c r="BN18" s="393">
        <f>BL18+BN17-BN16</f>
        <v>0</v>
      </c>
      <c r="BO18" s="393">
        <f>BN18+BO17-BO16</f>
        <v>0</v>
      </c>
      <c r="BP18" s="393">
        <f t="shared" ref="BP18:BS18" si="28">BO18+BP17-BP16</f>
        <v>0</v>
      </c>
      <c r="BQ18" s="393">
        <f t="shared" si="28"/>
        <v>0</v>
      </c>
      <c r="BR18" s="393">
        <f t="shared" si="28"/>
        <v>2</v>
      </c>
      <c r="BS18" s="393">
        <f t="shared" si="28"/>
        <v>2</v>
      </c>
      <c r="BT18" s="394"/>
      <c r="BU18" s="393">
        <f>BS18+BU17-BU16</f>
        <v>6</v>
      </c>
      <c r="BV18" s="393">
        <f>BU18+BV17-BV16</f>
        <v>6</v>
      </c>
      <c r="BW18" s="393">
        <f t="shared" ref="BW18:BZ18" si="29">BV18+BW17-BW16</f>
        <v>0</v>
      </c>
      <c r="BX18" s="393">
        <f t="shared" si="29"/>
        <v>0</v>
      </c>
      <c r="BY18" s="393">
        <f t="shared" si="29"/>
        <v>0</v>
      </c>
      <c r="BZ18" s="393">
        <f t="shared" si="29"/>
        <v>0</v>
      </c>
      <c r="CA18" s="394"/>
      <c r="CB18" s="393">
        <f>BZ18+CB17-CB16</f>
        <v>0</v>
      </c>
      <c r="CC18" s="393">
        <f>CB18+CC17-CC16</f>
        <v>0</v>
      </c>
      <c r="CD18" s="393">
        <f t="shared" ref="CD18:CG18" si="30">CC18+CD17-CD16</f>
        <v>0</v>
      </c>
      <c r="CE18" s="393">
        <f t="shared" si="30"/>
        <v>0</v>
      </c>
      <c r="CF18" s="393">
        <f t="shared" si="30"/>
        <v>5</v>
      </c>
      <c r="CG18" s="393">
        <f t="shared" si="30"/>
        <v>5</v>
      </c>
      <c r="CH18" s="394"/>
      <c r="CI18" s="393">
        <f>CG18+CI17-CI16</f>
        <v>7</v>
      </c>
      <c r="CJ18" s="393">
        <f>CI18+CJ17-CJ16</f>
        <v>7</v>
      </c>
      <c r="CK18" s="393">
        <f t="shared" ref="CK18:CN18" si="31">CJ18+CK17-CK16</f>
        <v>0</v>
      </c>
      <c r="CL18" s="393">
        <f t="shared" si="31"/>
        <v>0</v>
      </c>
      <c r="CM18" s="393">
        <f t="shared" si="31"/>
        <v>0</v>
      </c>
      <c r="CN18" s="393">
        <f t="shared" si="31"/>
        <v>0</v>
      </c>
      <c r="CO18" s="394"/>
      <c r="CP18" s="393">
        <f>CN18+CP17-CP16</f>
        <v>0</v>
      </c>
      <c r="CQ18" s="393">
        <f>CP18+CQ17-CQ16</f>
        <v>0</v>
      </c>
      <c r="CR18" s="393">
        <f t="shared" ref="CR18:CU18" si="32">CQ18+CR17-CR16</f>
        <v>0</v>
      </c>
      <c r="CS18" s="393">
        <f t="shared" si="32"/>
        <v>0</v>
      </c>
      <c r="CT18" s="393">
        <f t="shared" si="32"/>
        <v>0</v>
      </c>
      <c r="CU18" s="393">
        <f t="shared" si="32"/>
        <v>0</v>
      </c>
      <c r="CV18" s="396"/>
      <c r="CW18" s="393">
        <f>CU18+CW17-CW16</f>
        <v>0</v>
      </c>
      <c r="CX18" s="393">
        <f>CW18+CX17-CX16</f>
        <v>0</v>
      </c>
      <c r="CY18" s="393">
        <f t="shared" ref="CY18:DB18" si="33">CX18+CY17-CY16</f>
        <v>0</v>
      </c>
      <c r="CZ18" s="393">
        <f t="shared" si="33"/>
        <v>0</v>
      </c>
      <c r="DA18" s="393">
        <f t="shared" si="33"/>
        <v>0</v>
      </c>
      <c r="DB18" s="393">
        <f t="shared" si="33"/>
        <v>0</v>
      </c>
      <c r="DC18" s="396"/>
      <c r="DD18" s="393">
        <f>DB18+DD17-DD16</f>
        <v>0</v>
      </c>
      <c r="DE18" s="393">
        <f>DD18+DE17-DE16</f>
        <v>0</v>
      </c>
      <c r="DF18" s="393">
        <f t="shared" ref="DF18:DI18" si="34">DE18+DF17-DF16</f>
        <v>0</v>
      </c>
      <c r="DG18" s="393">
        <f t="shared" si="34"/>
        <v>0</v>
      </c>
      <c r="DH18" s="393">
        <f t="shared" si="34"/>
        <v>0</v>
      </c>
      <c r="DI18" s="393">
        <f t="shared" si="34"/>
        <v>0</v>
      </c>
    </row>
    <row r="19" spans="2:114" s="400" customFormat="1" ht="16.5" thickBot="1">
      <c r="B19" s="398"/>
      <c r="C19" s="399"/>
      <c r="E19" s="401"/>
      <c r="F19" s="401"/>
      <c r="G19" s="401"/>
      <c r="H19" s="401"/>
      <c r="J19" s="401"/>
      <c r="K19" s="401"/>
      <c r="L19" s="401"/>
      <c r="M19" s="401"/>
      <c r="N19" s="401"/>
      <c r="O19" s="401"/>
      <c r="P19" s="401"/>
      <c r="Q19" s="401"/>
      <c r="R19" s="401"/>
      <c r="S19" s="401"/>
      <c r="T19" s="401"/>
      <c r="X19" s="401"/>
      <c r="Y19" s="401"/>
      <c r="Z19" s="401"/>
      <c r="AA19" s="401"/>
      <c r="AD19" s="407"/>
      <c r="AE19" s="408"/>
      <c r="AF19" s="408"/>
      <c r="AG19" s="408"/>
      <c r="AH19" s="408"/>
      <c r="AI19" s="408"/>
      <c r="AJ19" s="408"/>
      <c r="AK19" s="409"/>
      <c r="AL19" s="408"/>
      <c r="AM19" s="408"/>
      <c r="AN19" s="408"/>
      <c r="AO19" s="408"/>
      <c r="AP19" s="408"/>
      <c r="AQ19" s="408"/>
      <c r="AR19" s="409"/>
      <c r="AS19" s="408"/>
      <c r="AT19" s="408"/>
      <c r="AU19" s="408"/>
      <c r="AV19" s="408"/>
      <c r="AW19" s="408"/>
      <c r="AX19" s="408"/>
      <c r="AY19" s="409"/>
      <c r="AZ19" s="408"/>
      <c r="BA19" s="408"/>
      <c r="BB19" s="408"/>
      <c r="BC19" s="408"/>
      <c r="BD19" s="408"/>
      <c r="BE19" s="408"/>
      <c r="BF19" s="409"/>
      <c r="BG19" s="408"/>
      <c r="BH19" s="408"/>
      <c r="BI19" s="408"/>
      <c r="BJ19" s="408"/>
      <c r="BK19" s="408"/>
      <c r="BL19" s="408"/>
      <c r="BM19" s="409"/>
      <c r="BN19" s="408"/>
      <c r="BO19" s="408"/>
      <c r="BP19" s="408"/>
      <c r="BQ19" s="408"/>
      <c r="BR19" s="408"/>
      <c r="BS19" s="408"/>
      <c r="BT19" s="409"/>
      <c r="BU19" s="408"/>
      <c r="BV19" s="408"/>
      <c r="BW19" s="408"/>
      <c r="BX19" s="408"/>
      <c r="BY19" s="408"/>
      <c r="BZ19" s="408"/>
      <c r="CA19" s="409"/>
      <c r="CB19" s="408"/>
      <c r="CC19" s="408"/>
      <c r="CD19" s="408"/>
      <c r="CE19" s="408"/>
      <c r="CF19" s="408"/>
      <c r="CG19" s="408"/>
      <c r="CH19" s="409"/>
      <c r="CI19" s="408"/>
      <c r="CJ19" s="408"/>
      <c r="CK19" s="408"/>
      <c r="CL19" s="408"/>
      <c r="CM19" s="408"/>
      <c r="CN19" s="408"/>
      <c r="CO19" s="409"/>
      <c r="CP19" s="408"/>
      <c r="CQ19" s="408"/>
      <c r="CR19" s="408"/>
      <c r="CS19" s="408"/>
      <c r="CT19" s="408"/>
      <c r="CU19" s="408"/>
      <c r="CV19" s="378"/>
      <c r="CW19" s="378"/>
      <c r="CX19" s="378"/>
      <c r="CY19" s="378"/>
      <c r="CZ19" s="378"/>
      <c r="DA19" s="378"/>
      <c r="DB19" s="378"/>
      <c r="DC19" s="378"/>
      <c r="DD19" s="378"/>
      <c r="DE19" s="378"/>
      <c r="DF19" s="378"/>
      <c r="DG19" s="378"/>
      <c r="DH19" s="378"/>
    </row>
    <row r="20" spans="2:114" ht="22.15" customHeight="1" thickBot="1">
      <c r="D20" s="311"/>
      <c r="E20" s="312" t="s">
        <v>438</v>
      </c>
      <c r="F20" s="313"/>
      <c r="G20" s="314"/>
      <c r="H20" s="314"/>
      <c r="I20" s="303"/>
      <c r="J20" s="312" t="s">
        <v>439</v>
      </c>
      <c r="K20" s="410"/>
      <c r="L20" s="410"/>
      <c r="M20" s="410"/>
      <c r="N20" s="410"/>
      <c r="O20" s="411"/>
      <c r="P20" s="410"/>
      <c r="Q20" s="410"/>
      <c r="R20" s="410"/>
      <c r="S20" s="410"/>
      <c r="T20" s="410"/>
      <c r="U20" s="410"/>
      <c r="V20" s="411"/>
      <c r="W20" s="303"/>
      <c r="X20" s="312" t="s">
        <v>464</v>
      </c>
      <c r="Y20" s="313"/>
      <c r="Z20" s="314"/>
      <c r="AA20" s="314"/>
      <c r="AB20" s="311"/>
      <c r="AD20" s="316" t="s">
        <v>465</v>
      </c>
      <c r="AE20" s="316"/>
      <c r="AF20" s="316"/>
      <c r="AG20" s="316"/>
      <c r="AH20" s="316"/>
      <c r="AI20" s="316"/>
      <c r="AL20" s="316"/>
      <c r="AM20" s="316"/>
      <c r="AN20" s="316"/>
      <c r="AO20" s="316"/>
      <c r="AP20" s="316"/>
      <c r="AS20" s="316"/>
      <c r="AT20" s="316"/>
      <c r="AU20" s="316"/>
      <c r="AV20" s="316"/>
      <c r="AW20" s="316"/>
      <c r="AZ20" s="316"/>
      <c r="BA20" s="316"/>
      <c r="BB20" s="316"/>
      <c r="BC20" s="316"/>
      <c r="BD20" s="316"/>
      <c r="BG20" s="316"/>
      <c r="BH20" s="316"/>
      <c r="BI20" s="316"/>
      <c r="BJ20" s="316"/>
      <c r="BK20" s="316"/>
      <c r="BN20" s="316"/>
      <c r="BO20" s="316"/>
      <c r="BP20" s="316"/>
      <c r="BQ20" s="316"/>
      <c r="BR20" s="316"/>
      <c r="BU20" s="316"/>
      <c r="BV20" s="316"/>
      <c r="BW20" s="316"/>
      <c r="BX20" s="316"/>
      <c r="BY20" s="316"/>
      <c r="CB20" s="316"/>
      <c r="CC20" s="316"/>
      <c r="CD20" s="316"/>
      <c r="CE20" s="316"/>
      <c r="CF20" s="316"/>
      <c r="CI20" s="316"/>
      <c r="CJ20" s="316"/>
      <c r="CK20" s="316"/>
      <c r="CL20" s="316"/>
      <c r="CM20" s="316"/>
    </row>
    <row r="21" spans="2:114" ht="26.45" customHeight="1" thickBot="1">
      <c r="C21" s="329" t="s">
        <v>466</v>
      </c>
      <c r="D21" s="328"/>
      <c r="E21" s="656" t="s">
        <v>445</v>
      </c>
      <c r="F21" s="658" t="str">
        <f>F5</f>
        <v>Oct</v>
      </c>
      <c r="G21" s="658" t="str">
        <f>G5</f>
        <v>Nov</v>
      </c>
      <c r="H21" s="658" t="str">
        <f>H5</f>
        <v>Dec</v>
      </c>
      <c r="I21" s="328"/>
      <c r="J21" s="656" t="s">
        <v>448</v>
      </c>
      <c r="K21" s="412"/>
      <c r="L21" s="413"/>
      <c r="M21" s="413"/>
      <c r="N21" s="413"/>
      <c r="O21" s="413"/>
      <c r="P21" s="413"/>
      <c r="Q21" s="413"/>
      <c r="R21" s="413"/>
      <c r="S21" s="413"/>
      <c r="T21" s="413"/>
      <c r="U21" s="412"/>
      <c r="V21" s="413"/>
      <c r="W21" s="328"/>
      <c r="X21" s="656" t="s">
        <v>445</v>
      </c>
      <c r="Y21" s="658" t="s">
        <v>467</v>
      </c>
      <c r="Z21" s="658" t="s">
        <v>455</v>
      </c>
      <c r="AA21" s="658" t="s">
        <v>468</v>
      </c>
      <c r="AB21" s="332"/>
      <c r="AC21" s="333"/>
      <c r="AD21" s="334"/>
      <c r="AE21" s="414" t="str">
        <f t="shared" ref="AE21:AJ22" si="35">AE5</f>
        <v>M</v>
      </c>
      <c r="AF21" s="414" t="str">
        <f t="shared" si="35"/>
        <v>T</v>
      </c>
      <c r="AG21" s="414" t="str">
        <f t="shared" si="35"/>
        <v>W</v>
      </c>
      <c r="AH21" s="414" t="str">
        <f t="shared" si="35"/>
        <v>T</v>
      </c>
      <c r="AI21" s="414" t="str">
        <f t="shared" si="35"/>
        <v>F</v>
      </c>
      <c r="AJ21" s="414" t="str">
        <f t="shared" si="35"/>
        <v>S</v>
      </c>
      <c r="AK21" s="336" t="s">
        <v>454</v>
      </c>
      <c r="AL21" s="414" t="str">
        <f t="shared" ref="AL21:AQ22" si="36">AL5</f>
        <v>M</v>
      </c>
      <c r="AM21" s="414" t="str">
        <f t="shared" si="36"/>
        <v>T</v>
      </c>
      <c r="AN21" s="414" t="str">
        <f t="shared" si="36"/>
        <v>W</v>
      </c>
      <c r="AO21" s="414" t="str">
        <f t="shared" si="36"/>
        <v>T</v>
      </c>
      <c r="AP21" s="414" t="str">
        <f t="shared" si="36"/>
        <v>F</v>
      </c>
      <c r="AQ21" s="414" t="str">
        <f t="shared" si="36"/>
        <v>S</v>
      </c>
      <c r="AR21" s="336" t="s">
        <v>454</v>
      </c>
      <c r="AS21" s="414" t="str">
        <f t="shared" ref="AS21:AX22" si="37">AS5</f>
        <v>M</v>
      </c>
      <c r="AT21" s="414" t="str">
        <f t="shared" si="37"/>
        <v>T</v>
      </c>
      <c r="AU21" s="414" t="str">
        <f t="shared" si="37"/>
        <v>W</v>
      </c>
      <c r="AV21" s="414" t="str">
        <f t="shared" si="37"/>
        <v>T</v>
      </c>
      <c r="AW21" s="414" t="str">
        <f t="shared" si="37"/>
        <v>F</v>
      </c>
      <c r="AX21" s="414" t="str">
        <f t="shared" si="37"/>
        <v>S</v>
      </c>
      <c r="AY21" s="336" t="s">
        <v>454</v>
      </c>
      <c r="AZ21" s="414" t="str">
        <f t="shared" ref="AZ21:BE22" si="38">AZ5</f>
        <v>M</v>
      </c>
      <c r="BA21" s="414" t="str">
        <f t="shared" si="38"/>
        <v>T</v>
      </c>
      <c r="BB21" s="414" t="str">
        <f t="shared" si="38"/>
        <v>W</v>
      </c>
      <c r="BC21" s="414" t="str">
        <f t="shared" si="38"/>
        <v>T</v>
      </c>
      <c r="BD21" s="414" t="str">
        <f t="shared" si="38"/>
        <v>F</v>
      </c>
      <c r="BE21" s="414" t="str">
        <f t="shared" si="38"/>
        <v>S</v>
      </c>
      <c r="BF21" s="336" t="s">
        <v>454</v>
      </c>
      <c r="BG21" s="414" t="str">
        <f>BG5</f>
        <v>M</v>
      </c>
      <c r="BH21" s="414" t="str">
        <f t="shared" ref="BG21:BL22" si="39">BH5</f>
        <v>T</v>
      </c>
      <c r="BI21" s="414" t="str">
        <f t="shared" si="39"/>
        <v>W</v>
      </c>
      <c r="BJ21" s="414" t="str">
        <f t="shared" si="39"/>
        <v>T</v>
      </c>
      <c r="BK21" s="414" t="str">
        <f t="shared" si="39"/>
        <v>F</v>
      </c>
      <c r="BL21" s="414" t="str">
        <f t="shared" si="39"/>
        <v>S</v>
      </c>
      <c r="BM21" s="336" t="s">
        <v>454</v>
      </c>
      <c r="BN21" s="414" t="str">
        <f t="shared" ref="BN21:BS22" si="40">BN5</f>
        <v>M</v>
      </c>
      <c r="BO21" s="414" t="str">
        <f t="shared" si="40"/>
        <v>T</v>
      </c>
      <c r="BP21" s="414" t="str">
        <f t="shared" si="40"/>
        <v>W</v>
      </c>
      <c r="BQ21" s="414" t="str">
        <f t="shared" si="40"/>
        <v>T</v>
      </c>
      <c r="BR21" s="414" t="str">
        <f t="shared" si="40"/>
        <v>F</v>
      </c>
      <c r="BS21" s="414" t="str">
        <f t="shared" si="40"/>
        <v>S</v>
      </c>
      <c r="BT21" s="336" t="s">
        <v>454</v>
      </c>
      <c r="BU21" s="414" t="str">
        <f t="shared" ref="BU21:BZ22" si="41">BU5</f>
        <v>M</v>
      </c>
      <c r="BV21" s="414" t="str">
        <f t="shared" si="41"/>
        <v>T</v>
      </c>
      <c r="BW21" s="414" t="str">
        <f t="shared" si="41"/>
        <v>W</v>
      </c>
      <c r="BX21" s="414" t="str">
        <f t="shared" si="41"/>
        <v>T</v>
      </c>
      <c r="BY21" s="414" t="str">
        <f t="shared" si="41"/>
        <v>F</v>
      </c>
      <c r="BZ21" s="414" t="str">
        <f t="shared" si="41"/>
        <v>S</v>
      </c>
      <c r="CA21" s="336" t="s">
        <v>454</v>
      </c>
      <c r="CB21" s="414" t="str">
        <f t="shared" ref="CB21:CG22" si="42">CB5</f>
        <v>M</v>
      </c>
      <c r="CC21" s="414" t="str">
        <f t="shared" si="42"/>
        <v>T</v>
      </c>
      <c r="CD21" s="414" t="str">
        <f t="shared" si="42"/>
        <v>W</v>
      </c>
      <c r="CE21" s="414" t="str">
        <f t="shared" si="42"/>
        <v>T</v>
      </c>
      <c r="CF21" s="414" t="str">
        <f t="shared" si="42"/>
        <v>F</v>
      </c>
      <c r="CG21" s="414" t="str">
        <f t="shared" si="42"/>
        <v>S</v>
      </c>
      <c r="CH21" s="336" t="s">
        <v>454</v>
      </c>
      <c r="CI21" s="414" t="str">
        <f t="shared" ref="CI21:CN22" si="43">CI5</f>
        <v>M</v>
      </c>
      <c r="CJ21" s="414" t="str">
        <f t="shared" si="43"/>
        <v>T</v>
      </c>
      <c r="CK21" s="414" t="str">
        <f t="shared" si="43"/>
        <v>W</v>
      </c>
      <c r="CL21" s="414" t="str">
        <f t="shared" si="43"/>
        <v>T</v>
      </c>
      <c r="CM21" s="414" t="str">
        <f t="shared" si="43"/>
        <v>F</v>
      </c>
      <c r="CN21" s="414" t="str">
        <f t="shared" si="43"/>
        <v>S</v>
      </c>
      <c r="CO21" s="336" t="s">
        <v>454</v>
      </c>
      <c r="CP21" s="414" t="str">
        <f t="shared" ref="CP21:CU22" si="44">CP5</f>
        <v>M</v>
      </c>
      <c r="CQ21" s="414" t="str">
        <f t="shared" si="44"/>
        <v>T</v>
      </c>
      <c r="CR21" s="414" t="str">
        <f t="shared" si="44"/>
        <v>W</v>
      </c>
      <c r="CS21" s="414" t="str">
        <f t="shared" si="44"/>
        <v>T</v>
      </c>
      <c r="CT21" s="414" t="str">
        <f t="shared" si="44"/>
        <v>F</v>
      </c>
      <c r="CU21" s="414" t="str">
        <f t="shared" si="44"/>
        <v>S</v>
      </c>
      <c r="CV21" s="336" t="s">
        <v>454</v>
      </c>
      <c r="CW21" s="414" t="str">
        <f t="shared" ref="CW21:DB21" si="45">CW5</f>
        <v>M</v>
      </c>
      <c r="CX21" s="414" t="str">
        <f t="shared" si="45"/>
        <v>T</v>
      </c>
      <c r="CY21" s="414" t="str">
        <f t="shared" si="45"/>
        <v>W</v>
      </c>
      <c r="CZ21" s="414" t="str">
        <f t="shared" si="45"/>
        <v>T</v>
      </c>
      <c r="DA21" s="414" t="str">
        <f t="shared" si="45"/>
        <v>F</v>
      </c>
      <c r="DB21" s="414" t="str">
        <f t="shared" si="45"/>
        <v>S</v>
      </c>
      <c r="DC21" s="336" t="s">
        <v>454</v>
      </c>
      <c r="DD21" s="414" t="str">
        <f t="shared" ref="DD21:DI21" si="46">DD5</f>
        <v>M</v>
      </c>
      <c r="DE21" s="414" t="str">
        <f t="shared" si="46"/>
        <v>T</v>
      </c>
      <c r="DF21" s="414" t="str">
        <f t="shared" si="46"/>
        <v>W</v>
      </c>
      <c r="DG21" s="414" t="str">
        <f t="shared" si="46"/>
        <v>T</v>
      </c>
      <c r="DH21" s="414" t="str">
        <f t="shared" si="46"/>
        <v>F</v>
      </c>
      <c r="DI21" s="414" t="str">
        <f t="shared" si="46"/>
        <v>S</v>
      </c>
    </row>
    <row r="22" spans="2:114" s="355" customFormat="1" ht="13.9" customHeight="1" thickBot="1">
      <c r="B22" s="303"/>
      <c r="C22" s="340"/>
      <c r="D22" s="339"/>
      <c r="E22" s="657"/>
      <c r="F22" s="659"/>
      <c r="G22" s="659"/>
      <c r="H22" s="659"/>
      <c r="I22" s="339"/>
      <c r="J22" s="657"/>
      <c r="K22" s="415">
        <f t="shared" ref="K22:T22" si="47">+K6</f>
        <v>43383</v>
      </c>
      <c r="L22" s="415">
        <f t="shared" si="47"/>
        <v>43390</v>
      </c>
      <c r="M22" s="415">
        <f t="shared" si="47"/>
        <v>43397</v>
      </c>
      <c r="N22" s="415">
        <f t="shared" si="47"/>
        <v>43404</v>
      </c>
      <c r="O22" s="415">
        <f t="shared" si="47"/>
        <v>43411</v>
      </c>
      <c r="P22" s="415">
        <f t="shared" si="47"/>
        <v>43418</v>
      </c>
      <c r="Q22" s="415">
        <f t="shared" si="47"/>
        <v>43425</v>
      </c>
      <c r="R22" s="415">
        <f t="shared" si="47"/>
        <v>43432</v>
      </c>
      <c r="S22" s="415">
        <f t="shared" si="47"/>
        <v>43439</v>
      </c>
      <c r="T22" s="415">
        <f t="shared" si="47"/>
        <v>43446</v>
      </c>
      <c r="U22" s="415">
        <f t="shared" ref="U22:V22" si="48">T22+7</f>
        <v>43453</v>
      </c>
      <c r="V22" s="415">
        <f t="shared" si="48"/>
        <v>43460</v>
      </c>
      <c r="W22" s="339"/>
      <c r="X22" s="657"/>
      <c r="Y22" s="659"/>
      <c r="Z22" s="659"/>
      <c r="AA22" s="659"/>
      <c r="AB22" s="343"/>
      <c r="AC22" s="344"/>
      <c r="AD22" s="345"/>
      <c r="AE22" s="416">
        <f t="shared" si="35"/>
        <v>43381</v>
      </c>
      <c r="AF22" s="416">
        <f t="shared" si="35"/>
        <v>43382</v>
      </c>
      <c r="AG22" s="416">
        <f t="shared" si="35"/>
        <v>43383</v>
      </c>
      <c r="AH22" s="416">
        <f t="shared" si="35"/>
        <v>43384</v>
      </c>
      <c r="AI22" s="416">
        <f t="shared" si="35"/>
        <v>43385</v>
      </c>
      <c r="AJ22" s="416">
        <f t="shared" si="35"/>
        <v>43386</v>
      </c>
      <c r="AK22" s="347">
        <v>42827</v>
      </c>
      <c r="AL22" s="416">
        <f t="shared" si="36"/>
        <v>43388</v>
      </c>
      <c r="AM22" s="416">
        <f t="shared" si="36"/>
        <v>43389</v>
      </c>
      <c r="AN22" s="416">
        <f t="shared" si="36"/>
        <v>43390</v>
      </c>
      <c r="AO22" s="416">
        <f t="shared" si="36"/>
        <v>43391</v>
      </c>
      <c r="AP22" s="416">
        <f t="shared" si="36"/>
        <v>43392</v>
      </c>
      <c r="AQ22" s="416">
        <f t="shared" si="36"/>
        <v>43393</v>
      </c>
      <c r="AR22" s="347">
        <v>42834</v>
      </c>
      <c r="AS22" s="416">
        <f t="shared" si="37"/>
        <v>43395</v>
      </c>
      <c r="AT22" s="416">
        <f t="shared" si="37"/>
        <v>43396</v>
      </c>
      <c r="AU22" s="416">
        <f t="shared" si="37"/>
        <v>43397</v>
      </c>
      <c r="AV22" s="416">
        <f t="shared" si="37"/>
        <v>43398</v>
      </c>
      <c r="AW22" s="416">
        <f t="shared" si="37"/>
        <v>43399</v>
      </c>
      <c r="AX22" s="416">
        <f t="shared" si="37"/>
        <v>43400</v>
      </c>
      <c r="AY22" s="347">
        <v>42841</v>
      </c>
      <c r="AZ22" s="416">
        <f t="shared" si="38"/>
        <v>43402</v>
      </c>
      <c r="BA22" s="416">
        <f t="shared" si="38"/>
        <v>43403</v>
      </c>
      <c r="BB22" s="416">
        <f t="shared" si="38"/>
        <v>43404</v>
      </c>
      <c r="BC22" s="416">
        <f t="shared" si="38"/>
        <v>43405</v>
      </c>
      <c r="BD22" s="416">
        <f t="shared" si="38"/>
        <v>43406</v>
      </c>
      <c r="BE22" s="416">
        <f t="shared" si="38"/>
        <v>43407</v>
      </c>
      <c r="BF22" s="347">
        <v>42848</v>
      </c>
      <c r="BG22" s="416">
        <f t="shared" si="39"/>
        <v>43409</v>
      </c>
      <c r="BH22" s="416">
        <f t="shared" si="39"/>
        <v>43410</v>
      </c>
      <c r="BI22" s="416">
        <f t="shared" si="39"/>
        <v>43411</v>
      </c>
      <c r="BJ22" s="416">
        <f t="shared" si="39"/>
        <v>43412</v>
      </c>
      <c r="BK22" s="416">
        <f t="shared" si="39"/>
        <v>43413</v>
      </c>
      <c r="BL22" s="416">
        <f t="shared" si="39"/>
        <v>43414</v>
      </c>
      <c r="BM22" s="351">
        <v>42855</v>
      </c>
      <c r="BN22" s="416">
        <f t="shared" si="40"/>
        <v>43416</v>
      </c>
      <c r="BO22" s="416">
        <f t="shared" si="40"/>
        <v>43417</v>
      </c>
      <c r="BP22" s="416">
        <f t="shared" si="40"/>
        <v>43418</v>
      </c>
      <c r="BQ22" s="416">
        <f t="shared" si="40"/>
        <v>43419</v>
      </c>
      <c r="BR22" s="416">
        <f t="shared" si="40"/>
        <v>43420</v>
      </c>
      <c r="BS22" s="416">
        <f t="shared" si="40"/>
        <v>43421</v>
      </c>
      <c r="BT22" s="347">
        <v>42855</v>
      </c>
      <c r="BU22" s="416">
        <f t="shared" si="41"/>
        <v>43423</v>
      </c>
      <c r="BV22" s="416">
        <f t="shared" si="41"/>
        <v>43424</v>
      </c>
      <c r="BW22" s="416">
        <f t="shared" si="41"/>
        <v>43425</v>
      </c>
      <c r="BX22" s="416">
        <f t="shared" si="41"/>
        <v>43426</v>
      </c>
      <c r="BY22" s="416">
        <f t="shared" si="41"/>
        <v>43427</v>
      </c>
      <c r="BZ22" s="416">
        <f t="shared" si="41"/>
        <v>43428</v>
      </c>
      <c r="CA22" s="347">
        <v>42855</v>
      </c>
      <c r="CB22" s="416">
        <f t="shared" si="42"/>
        <v>43430</v>
      </c>
      <c r="CC22" s="416">
        <f t="shared" si="42"/>
        <v>43431</v>
      </c>
      <c r="CD22" s="416">
        <f t="shared" si="42"/>
        <v>43432</v>
      </c>
      <c r="CE22" s="416">
        <f t="shared" si="42"/>
        <v>43433</v>
      </c>
      <c r="CF22" s="416">
        <f t="shared" si="42"/>
        <v>43434</v>
      </c>
      <c r="CG22" s="416">
        <f t="shared" si="42"/>
        <v>43435</v>
      </c>
      <c r="CH22" s="347">
        <v>42855</v>
      </c>
      <c r="CI22" s="416">
        <f t="shared" si="43"/>
        <v>43437</v>
      </c>
      <c r="CJ22" s="416">
        <f t="shared" si="43"/>
        <v>43438</v>
      </c>
      <c r="CK22" s="416">
        <f t="shared" si="43"/>
        <v>43439</v>
      </c>
      <c r="CL22" s="416">
        <f t="shared" si="43"/>
        <v>43440</v>
      </c>
      <c r="CM22" s="416">
        <f t="shared" si="43"/>
        <v>43441</v>
      </c>
      <c r="CN22" s="416">
        <f t="shared" si="43"/>
        <v>43442</v>
      </c>
      <c r="CO22" s="347">
        <v>42855</v>
      </c>
      <c r="CP22" s="416">
        <f t="shared" si="44"/>
        <v>43444</v>
      </c>
      <c r="CQ22" s="416">
        <f t="shared" si="44"/>
        <v>43445</v>
      </c>
      <c r="CR22" s="416">
        <f t="shared" si="44"/>
        <v>43446</v>
      </c>
      <c r="CS22" s="416">
        <f t="shared" si="44"/>
        <v>43447</v>
      </c>
      <c r="CT22" s="416">
        <f t="shared" si="44"/>
        <v>43448</v>
      </c>
      <c r="CU22" s="416">
        <f t="shared" si="44"/>
        <v>43449</v>
      </c>
      <c r="CV22" s="417"/>
      <c r="CW22" s="415">
        <f>CU22+2</f>
        <v>43451</v>
      </c>
      <c r="CX22" s="415">
        <f>CW22+1</f>
        <v>43452</v>
      </c>
      <c r="CY22" s="415">
        <f t="shared" ref="CY22:DB22" si="49">CX22+1</f>
        <v>43453</v>
      </c>
      <c r="CZ22" s="415">
        <f t="shared" si="49"/>
        <v>43454</v>
      </c>
      <c r="DA22" s="415">
        <f t="shared" si="49"/>
        <v>43455</v>
      </c>
      <c r="DB22" s="415">
        <f t="shared" si="49"/>
        <v>43456</v>
      </c>
      <c r="DC22" s="415"/>
      <c r="DD22" s="415">
        <f>DB22+2</f>
        <v>43458</v>
      </c>
      <c r="DE22" s="415">
        <f>DD22+1</f>
        <v>43459</v>
      </c>
      <c r="DF22" s="415">
        <f t="shared" ref="DF22:DI22" si="50">DE22+1</f>
        <v>43460</v>
      </c>
      <c r="DG22" s="415">
        <f t="shared" si="50"/>
        <v>43461</v>
      </c>
      <c r="DH22" s="415">
        <f t="shared" si="50"/>
        <v>43462</v>
      </c>
      <c r="DI22" s="415">
        <f t="shared" si="50"/>
        <v>43463</v>
      </c>
    </row>
    <row r="23" spans="2:114" s="355" customFormat="1" ht="14.45" customHeight="1">
      <c r="B23" s="303"/>
      <c r="C23" s="660" t="s">
        <v>469</v>
      </c>
      <c r="D23" s="328"/>
      <c r="E23" s="367" t="s">
        <v>456</v>
      </c>
      <c r="F23" s="372">
        <f>SUM(K23:N23)</f>
        <v>55</v>
      </c>
      <c r="G23" s="372">
        <f>SUM(O23:R23)</f>
        <v>235</v>
      </c>
      <c r="H23" s="372">
        <f>SUM(S23:V23)</f>
        <v>188</v>
      </c>
      <c r="I23" s="328"/>
      <c r="J23" s="367" t="s">
        <v>457</v>
      </c>
      <c r="K23" s="418">
        <f>SUMIF($J$8:$J$19,$J$23,K8:K19)</f>
        <v>0</v>
      </c>
      <c r="L23" s="418">
        <f>SUMIF($J$8:$J$19,$J$23,L8:L19)</f>
        <v>0</v>
      </c>
      <c r="M23" s="418">
        <f>SUMIF($J$8:$J$19,$J$23,M8:M19)</f>
        <v>0</v>
      </c>
      <c r="N23" s="418">
        <f>SUMIF($J$8:$J$19,$J$23,N8:N19)</f>
        <v>55</v>
      </c>
      <c r="O23" s="418">
        <f t="shared" ref="O23:V23" si="51">SUMIF($J$8:$J$19,$J$23,O8:O19)</f>
        <v>64</v>
      </c>
      <c r="P23" s="418">
        <f t="shared" si="51"/>
        <v>48</v>
      </c>
      <c r="Q23" s="418">
        <f t="shared" si="51"/>
        <v>59</v>
      </c>
      <c r="R23" s="418">
        <f t="shared" si="51"/>
        <v>64</v>
      </c>
      <c r="S23" s="418">
        <f t="shared" si="51"/>
        <v>60</v>
      </c>
      <c r="T23" s="418">
        <f t="shared" si="51"/>
        <v>64</v>
      </c>
      <c r="U23" s="418">
        <f t="shared" si="51"/>
        <v>64</v>
      </c>
      <c r="V23" s="418">
        <f t="shared" si="51"/>
        <v>0</v>
      </c>
      <c r="W23" s="328"/>
      <c r="X23" s="367" t="s">
        <v>456</v>
      </c>
      <c r="Y23" s="372">
        <f>SUM(K23:N23)</f>
        <v>55</v>
      </c>
      <c r="Z23" s="372">
        <f>SUM(O23:R23)</f>
        <v>235</v>
      </c>
      <c r="AA23" s="372">
        <f>SUM(S23:V23)</f>
        <v>188</v>
      </c>
      <c r="AB23" s="332"/>
      <c r="AC23" s="333"/>
      <c r="AD23" s="367" t="s">
        <v>458</v>
      </c>
      <c r="AE23" s="418">
        <f t="shared" ref="AE23:AJ23" si="52">SUMIF($AD$8:$AD$19,$AD$23,AE8:AE19)</f>
        <v>0</v>
      </c>
      <c r="AF23" s="418">
        <f t="shared" si="52"/>
        <v>0</v>
      </c>
      <c r="AG23" s="418">
        <f t="shared" si="52"/>
        <v>0</v>
      </c>
      <c r="AH23" s="418">
        <f t="shared" si="52"/>
        <v>0</v>
      </c>
      <c r="AI23" s="418">
        <f t="shared" si="52"/>
        <v>0</v>
      </c>
      <c r="AJ23" s="418">
        <f t="shared" si="52"/>
        <v>0</v>
      </c>
      <c r="AK23" s="374"/>
      <c r="AL23" s="418">
        <f t="shared" ref="AL23:AQ23" si="53">SUMIF($AD$8:$AD$19,$AD$23,AL8:AL19)</f>
        <v>0</v>
      </c>
      <c r="AM23" s="418">
        <f t="shared" si="53"/>
        <v>0</v>
      </c>
      <c r="AN23" s="418">
        <f t="shared" si="53"/>
        <v>0</v>
      </c>
      <c r="AO23" s="418">
        <f t="shared" si="53"/>
        <v>0</v>
      </c>
      <c r="AP23" s="418">
        <f t="shared" si="53"/>
        <v>0</v>
      </c>
      <c r="AQ23" s="418">
        <f t="shared" si="53"/>
        <v>0</v>
      </c>
      <c r="AR23" s="374"/>
      <c r="AS23" s="418">
        <f t="shared" ref="AS23:AX23" si="54">SUMIF($AD$8:$AD$19,$AD$23,AS8:AS19)</f>
        <v>0</v>
      </c>
      <c r="AT23" s="418">
        <f t="shared" si="54"/>
        <v>0</v>
      </c>
      <c r="AU23" s="418">
        <f t="shared" si="54"/>
        <v>0</v>
      </c>
      <c r="AV23" s="418">
        <f t="shared" si="54"/>
        <v>0</v>
      </c>
      <c r="AW23" s="418">
        <f t="shared" si="54"/>
        <v>0</v>
      </c>
      <c r="AX23" s="418">
        <f t="shared" si="54"/>
        <v>0</v>
      </c>
      <c r="AY23" s="374"/>
      <c r="AZ23" s="418">
        <f t="shared" ref="AZ23:BE23" si="55">SUMIF($AD$8:$AD$19,$AD$23,AZ8:AZ19)</f>
        <v>0</v>
      </c>
      <c r="BA23" s="418">
        <f t="shared" si="55"/>
        <v>0</v>
      </c>
      <c r="BB23" s="418">
        <f t="shared" si="55"/>
        <v>15</v>
      </c>
      <c r="BC23" s="418">
        <f t="shared" si="55"/>
        <v>0</v>
      </c>
      <c r="BD23" s="418">
        <f t="shared" si="55"/>
        <v>0</v>
      </c>
      <c r="BE23" s="418">
        <f t="shared" si="55"/>
        <v>0</v>
      </c>
      <c r="BF23" s="374"/>
      <c r="BG23" s="418">
        <f t="shared" ref="BG23:BL23" si="56">SUMIF($AD$8:$AD$19,$AD$23,BG8:BG19)</f>
        <v>0</v>
      </c>
      <c r="BH23" s="418">
        <f t="shared" si="56"/>
        <v>0</v>
      </c>
      <c r="BI23" s="418">
        <f t="shared" si="56"/>
        <v>44</v>
      </c>
      <c r="BJ23" s="418">
        <f t="shared" si="56"/>
        <v>0</v>
      </c>
      <c r="BK23" s="418">
        <f t="shared" si="56"/>
        <v>0</v>
      </c>
      <c r="BL23" s="418">
        <f t="shared" si="56"/>
        <v>0</v>
      </c>
      <c r="BM23" s="374"/>
      <c r="BN23" s="418">
        <f t="shared" ref="BN23:BS23" si="57">SUMIF($AD$8:$AD$19,$AD$23,BN8:BN19)</f>
        <v>0</v>
      </c>
      <c r="BO23" s="418">
        <f t="shared" si="57"/>
        <v>0</v>
      </c>
      <c r="BP23" s="418">
        <f t="shared" si="57"/>
        <v>50</v>
      </c>
      <c r="BQ23" s="418">
        <f t="shared" si="57"/>
        <v>0</v>
      </c>
      <c r="BR23" s="418">
        <f t="shared" si="57"/>
        <v>0</v>
      </c>
      <c r="BS23" s="418">
        <f t="shared" si="57"/>
        <v>0</v>
      </c>
      <c r="BT23" s="374"/>
      <c r="BU23" s="418">
        <f t="shared" ref="BU23:BZ23" si="58">SUMIF($AD$8:$AD$19,$AD$23,BU8:BU19)</f>
        <v>0</v>
      </c>
      <c r="BV23" s="418">
        <f t="shared" si="58"/>
        <v>0</v>
      </c>
      <c r="BW23" s="418">
        <f t="shared" si="58"/>
        <v>61</v>
      </c>
      <c r="BX23" s="418">
        <f t="shared" si="58"/>
        <v>0</v>
      </c>
      <c r="BY23" s="418">
        <f t="shared" si="58"/>
        <v>0</v>
      </c>
      <c r="BZ23" s="418">
        <f t="shared" si="58"/>
        <v>0</v>
      </c>
      <c r="CA23" s="374"/>
      <c r="CB23" s="418">
        <f t="shared" ref="CB23:CG23" si="59">SUMIF($AD$8:$AD$19,$AD$23,CB8:CB19)</f>
        <v>0</v>
      </c>
      <c r="CC23" s="418">
        <f t="shared" si="59"/>
        <v>0</v>
      </c>
      <c r="CD23" s="418">
        <f t="shared" si="59"/>
        <v>56</v>
      </c>
      <c r="CE23" s="418">
        <f t="shared" si="59"/>
        <v>0</v>
      </c>
      <c r="CF23" s="418">
        <f t="shared" si="59"/>
        <v>0</v>
      </c>
      <c r="CG23" s="418">
        <f t="shared" si="59"/>
        <v>0</v>
      </c>
      <c r="CH23" s="374"/>
      <c r="CI23" s="418">
        <f t="shared" ref="CI23:CN23" si="60">SUMIF($AD$8:$AD$19,$AD$23,CI8:CI19)</f>
        <v>0</v>
      </c>
      <c r="CJ23" s="418">
        <f t="shared" si="60"/>
        <v>0</v>
      </c>
      <c r="CK23" s="418">
        <f t="shared" si="60"/>
        <v>70</v>
      </c>
      <c r="CL23" s="418">
        <f t="shared" si="60"/>
        <v>0</v>
      </c>
      <c r="CM23" s="418">
        <f t="shared" si="60"/>
        <v>0</v>
      </c>
      <c r="CN23" s="418">
        <f t="shared" si="60"/>
        <v>0</v>
      </c>
      <c r="CO23" s="374"/>
      <c r="CP23" s="418">
        <f t="shared" ref="CP23:CU23" si="61">SUMIF($AD$8:$AD$19,$AD$23,CP8:CP19)</f>
        <v>0</v>
      </c>
      <c r="CQ23" s="418">
        <f t="shared" si="61"/>
        <v>0</v>
      </c>
      <c r="CR23" s="418">
        <f t="shared" si="61"/>
        <v>70</v>
      </c>
      <c r="CS23" s="418">
        <f t="shared" si="61"/>
        <v>0</v>
      </c>
      <c r="CT23" s="418">
        <f t="shared" si="61"/>
        <v>0</v>
      </c>
      <c r="CU23" s="418">
        <f t="shared" si="61"/>
        <v>0</v>
      </c>
      <c r="CV23" s="419"/>
      <c r="CW23" s="418">
        <f t="shared" ref="CW23:DB23" si="62">SUMIF($AD$8:$AD$19,$AD$23,CW8:CW19)</f>
        <v>0</v>
      </c>
      <c r="CX23" s="418">
        <f t="shared" si="62"/>
        <v>0</v>
      </c>
      <c r="CY23" s="418">
        <f t="shared" si="62"/>
        <v>70</v>
      </c>
      <c r="CZ23" s="418">
        <f t="shared" si="62"/>
        <v>0</v>
      </c>
      <c r="DA23" s="418">
        <f t="shared" si="62"/>
        <v>0</v>
      </c>
      <c r="DB23" s="418">
        <f t="shared" si="62"/>
        <v>0</v>
      </c>
      <c r="DC23" s="419"/>
      <c r="DD23" s="418">
        <f t="shared" ref="DD23:DI23" si="63">SUMIF($AD$8:$AD$19,$AD$23,DD8:DD19)</f>
        <v>0</v>
      </c>
      <c r="DE23" s="418">
        <f t="shared" si="63"/>
        <v>0</v>
      </c>
      <c r="DF23" s="418">
        <f t="shared" si="63"/>
        <v>42</v>
      </c>
      <c r="DG23" s="418">
        <f t="shared" si="63"/>
        <v>0</v>
      </c>
      <c r="DH23" s="418">
        <f t="shared" si="63"/>
        <v>0</v>
      </c>
      <c r="DI23" s="418">
        <f t="shared" si="63"/>
        <v>0</v>
      </c>
      <c r="DJ23" s="355">
        <f>SUM(AL23:DH23)</f>
        <v>478</v>
      </c>
    </row>
    <row r="24" spans="2:114" s="307" customFormat="1" ht="14.45" customHeight="1">
      <c r="B24" s="303"/>
      <c r="C24" s="661"/>
      <c r="D24" s="339"/>
      <c r="E24" s="379" t="s">
        <v>459</v>
      </c>
      <c r="F24" s="372">
        <f>+SUM(K24:M24)</f>
        <v>0</v>
      </c>
      <c r="G24" s="372">
        <f>+SUM(N24:R24)</f>
        <v>226</v>
      </c>
      <c r="H24" s="372">
        <f>+SUM(S24:V24)</f>
        <v>252</v>
      </c>
      <c r="I24" s="339"/>
      <c r="J24" s="379" t="s">
        <v>459</v>
      </c>
      <c r="K24" s="380">
        <f>SUM(AE23:AG23)</f>
        <v>0</v>
      </c>
      <c r="L24" s="380">
        <f>SUM(AH23:AN23)</f>
        <v>0</v>
      </c>
      <c r="M24" s="380">
        <f>SUM(AO23:AU23)</f>
        <v>0</v>
      </c>
      <c r="N24" s="380">
        <f>SUM(AV23:BB23)</f>
        <v>15</v>
      </c>
      <c r="O24" s="380">
        <f>SUM(BC23:BI23)</f>
        <v>44</v>
      </c>
      <c r="P24" s="380">
        <f>SUM(BJ23:BP23)</f>
        <v>50</v>
      </c>
      <c r="Q24" s="380">
        <f>SUM(BQ23:BW23)</f>
        <v>61</v>
      </c>
      <c r="R24" s="381">
        <f>SUM(BX23:CD23)</f>
        <v>56</v>
      </c>
      <c r="S24" s="420">
        <f>SUM(CE23:CK23)</f>
        <v>70</v>
      </c>
      <c r="T24" s="421">
        <f>SUM(CL23:CR23)</f>
        <v>70</v>
      </c>
      <c r="U24" s="421">
        <f>SUM(CS23:CY23)</f>
        <v>70</v>
      </c>
      <c r="V24" s="422">
        <f>SUM(CZ23:DH23)</f>
        <v>42</v>
      </c>
      <c r="W24" s="339"/>
      <c r="X24" s="382" t="s">
        <v>460</v>
      </c>
      <c r="Y24" s="380">
        <f>SUMIF($AE$7:$CU$7,$Y$5,$AE24:$CU24)</f>
        <v>15</v>
      </c>
      <c r="Z24" s="380">
        <f>SUMIF($AE$7:$CU$7,$Z$5,$AE24:$CU24)</f>
        <v>232</v>
      </c>
      <c r="AA24" s="372">
        <f>SUMIF($AE$7:$CU$7,#REF!,$AE24:$CU24)</f>
        <v>0</v>
      </c>
      <c r="AB24" s="343"/>
      <c r="AC24" s="344"/>
      <c r="AD24" s="382" t="s">
        <v>461</v>
      </c>
      <c r="AE24" s="423">
        <f t="shared" ref="AE24:AJ24" si="64">+SUMIF($AD$8:$AD$19,$AD$24,AE8:AE19)</f>
        <v>0</v>
      </c>
      <c r="AF24" s="423">
        <f t="shared" si="64"/>
        <v>0</v>
      </c>
      <c r="AG24" s="423">
        <f t="shared" si="64"/>
        <v>0</v>
      </c>
      <c r="AH24" s="423">
        <f t="shared" si="64"/>
        <v>0</v>
      </c>
      <c r="AI24" s="423">
        <f t="shared" si="64"/>
        <v>0</v>
      </c>
      <c r="AJ24" s="423">
        <f t="shared" si="64"/>
        <v>0</v>
      </c>
      <c r="AK24" s="384"/>
      <c r="AL24" s="423">
        <f t="shared" ref="AL24:AQ24" si="65">+SUMIF($AD$8:$AD$19,$AD$24,AL8:AL19)</f>
        <v>0</v>
      </c>
      <c r="AM24" s="423">
        <f t="shared" si="65"/>
        <v>0</v>
      </c>
      <c r="AN24" s="423">
        <f t="shared" si="65"/>
        <v>0</v>
      </c>
      <c r="AO24" s="423">
        <f t="shared" si="65"/>
        <v>0</v>
      </c>
      <c r="AP24" s="423">
        <f t="shared" si="65"/>
        <v>0</v>
      </c>
      <c r="AQ24" s="423">
        <f t="shared" si="65"/>
        <v>0</v>
      </c>
      <c r="AR24" s="384"/>
      <c r="AS24" s="423">
        <f t="shared" ref="AS24:AX24" si="66">+SUMIF($AD$8:$AD$19,$AD$24,AS8:AS19)</f>
        <v>0</v>
      </c>
      <c r="AT24" s="423">
        <f t="shared" si="66"/>
        <v>0</v>
      </c>
      <c r="AU24" s="423">
        <f t="shared" si="66"/>
        <v>0</v>
      </c>
      <c r="AV24" s="423">
        <f t="shared" si="66"/>
        <v>0</v>
      </c>
      <c r="AW24" s="423">
        <f t="shared" si="66"/>
        <v>0</v>
      </c>
      <c r="AX24" s="423">
        <f t="shared" si="66"/>
        <v>0</v>
      </c>
      <c r="AY24" s="384"/>
      <c r="AZ24" s="423">
        <f t="shared" ref="AZ24:BE24" si="67">+SUMIF($AD$8:$AD$19,$AD$24,AZ8:AZ19)</f>
        <v>0</v>
      </c>
      <c r="BA24" s="423">
        <f t="shared" si="67"/>
        <v>0</v>
      </c>
      <c r="BB24" s="423">
        <f t="shared" si="67"/>
        <v>15</v>
      </c>
      <c r="BC24" s="423">
        <f t="shared" si="67"/>
        <v>0</v>
      </c>
      <c r="BD24" s="423">
        <f t="shared" si="67"/>
        <v>0</v>
      </c>
      <c r="BE24" s="423">
        <f t="shared" si="67"/>
        <v>18</v>
      </c>
      <c r="BF24" s="384"/>
      <c r="BG24" s="423">
        <f t="shared" ref="BG24:BL24" si="68">+SUMIF($AD$8:$AD$19,$AD$24,BG8:BG19)</f>
        <v>16</v>
      </c>
      <c r="BH24" s="423">
        <f t="shared" si="68"/>
        <v>0</v>
      </c>
      <c r="BI24" s="423">
        <f t="shared" si="68"/>
        <v>10</v>
      </c>
      <c r="BJ24" s="423">
        <f t="shared" si="68"/>
        <v>0</v>
      </c>
      <c r="BK24" s="423">
        <f t="shared" si="68"/>
        <v>10</v>
      </c>
      <c r="BL24" s="423">
        <f t="shared" si="68"/>
        <v>0</v>
      </c>
      <c r="BM24" s="384"/>
      <c r="BN24" s="423">
        <f t="shared" ref="BN24:BS24" si="69">+SUMIF($AD$8:$AD$19,$AD$24,BN8:BN19)</f>
        <v>18</v>
      </c>
      <c r="BO24" s="423">
        <f t="shared" si="69"/>
        <v>0</v>
      </c>
      <c r="BP24" s="423">
        <f t="shared" si="69"/>
        <v>22</v>
      </c>
      <c r="BQ24" s="423">
        <f t="shared" si="69"/>
        <v>0</v>
      </c>
      <c r="BR24" s="423">
        <f t="shared" si="69"/>
        <v>11</v>
      </c>
      <c r="BS24" s="423">
        <f t="shared" si="69"/>
        <v>0</v>
      </c>
      <c r="BT24" s="384"/>
      <c r="BU24" s="423">
        <f t="shared" ref="BU24:BZ24" si="70">+SUMIF($AD$8:$AD$19,$AD$24,BU8:BU19)</f>
        <v>8</v>
      </c>
      <c r="BV24" s="423">
        <f t="shared" si="70"/>
        <v>0</v>
      </c>
      <c r="BW24" s="423">
        <f t="shared" si="70"/>
        <v>32</v>
      </c>
      <c r="BX24" s="423">
        <f t="shared" si="70"/>
        <v>0</v>
      </c>
      <c r="BY24" s="423">
        <f t="shared" si="70"/>
        <v>20</v>
      </c>
      <c r="BZ24" s="423">
        <f t="shared" si="70"/>
        <v>0</v>
      </c>
      <c r="CA24" s="384"/>
      <c r="CB24" s="423">
        <f t="shared" ref="CB24:CG24" si="71">+SUMIF($AD$8:$AD$19,$AD$24,CB8:CB19)</f>
        <v>15</v>
      </c>
      <c r="CC24" s="423">
        <f t="shared" si="71"/>
        <v>0</v>
      </c>
      <c r="CD24" s="423">
        <f t="shared" si="71"/>
        <v>31</v>
      </c>
      <c r="CE24" s="423">
        <f t="shared" si="71"/>
        <v>0</v>
      </c>
      <c r="CF24" s="423">
        <f t="shared" si="71"/>
        <v>21</v>
      </c>
      <c r="CG24" s="423">
        <f t="shared" si="71"/>
        <v>0</v>
      </c>
      <c r="CH24" s="384"/>
      <c r="CI24" s="423">
        <f t="shared" ref="CI24:CN24" si="72">+SUMIF($AD$8:$AD$19,$AD$24,CI8:CI19)</f>
        <v>6</v>
      </c>
      <c r="CJ24" s="423">
        <f t="shared" si="72"/>
        <v>0</v>
      </c>
      <c r="CK24" s="423">
        <f t="shared" si="72"/>
        <v>36</v>
      </c>
      <c r="CL24" s="423">
        <f t="shared" si="72"/>
        <v>0</v>
      </c>
      <c r="CM24" s="423">
        <f t="shared" si="72"/>
        <v>20</v>
      </c>
      <c r="CN24" s="423">
        <f t="shared" si="72"/>
        <v>0</v>
      </c>
      <c r="CO24" s="384"/>
      <c r="CP24" s="423">
        <f t="shared" ref="CP24:CU24" si="73">+SUMIF($AD$8:$AD$19,$AD$24,CP8:CP19)</f>
        <v>20</v>
      </c>
      <c r="CQ24" s="423">
        <f t="shared" si="73"/>
        <v>0</v>
      </c>
      <c r="CR24" s="423">
        <f t="shared" si="73"/>
        <v>37</v>
      </c>
      <c r="CS24" s="423">
        <f t="shared" si="73"/>
        <v>0</v>
      </c>
      <c r="CT24" s="423">
        <f t="shared" si="73"/>
        <v>20</v>
      </c>
      <c r="CU24" s="423">
        <f t="shared" si="73"/>
        <v>0</v>
      </c>
      <c r="CV24" s="424"/>
      <c r="CW24" s="423">
        <f t="shared" ref="CW24:DB24" si="74">+SUMIF($AD$8:$AD$19,$AD$24,CW8:CW19)</f>
        <v>10</v>
      </c>
      <c r="CX24" s="423">
        <f t="shared" si="74"/>
        <v>0</v>
      </c>
      <c r="CY24" s="423">
        <f t="shared" si="74"/>
        <v>40</v>
      </c>
      <c r="CZ24" s="423">
        <f t="shared" si="74"/>
        <v>0</v>
      </c>
      <c r="DA24" s="423">
        <f t="shared" si="74"/>
        <v>16</v>
      </c>
      <c r="DB24" s="423">
        <f t="shared" si="74"/>
        <v>0</v>
      </c>
      <c r="DC24" s="424"/>
      <c r="DD24" s="423">
        <f t="shared" ref="DD24:DI24" si="75">+SUMIF($AD$8:$AD$19,$AD$24,DD8:DD19)</f>
        <v>0</v>
      </c>
      <c r="DE24" s="423">
        <f t="shared" si="75"/>
        <v>0</v>
      </c>
      <c r="DF24" s="423">
        <f t="shared" si="75"/>
        <v>0</v>
      </c>
      <c r="DG24" s="423">
        <f t="shared" si="75"/>
        <v>0</v>
      </c>
      <c r="DH24" s="423">
        <f t="shared" si="75"/>
        <v>0</v>
      </c>
      <c r="DI24" s="423">
        <f t="shared" si="75"/>
        <v>0</v>
      </c>
      <c r="DJ24" s="355">
        <f>SUM(AL24:DH24)</f>
        <v>452</v>
      </c>
    </row>
    <row r="25" spans="2:114" s="397" customFormat="1" ht="15" customHeight="1" thickBot="1">
      <c r="B25" s="425"/>
      <c r="C25" s="662"/>
      <c r="D25" s="328"/>
      <c r="E25" s="388" t="s">
        <v>462</v>
      </c>
      <c r="F25" s="389">
        <f>F24-F23</f>
        <v>-55</v>
      </c>
      <c r="G25" s="389">
        <f>G24-G23+F25</f>
        <v>-64</v>
      </c>
      <c r="H25" s="389">
        <f>H24-H23+G25</f>
        <v>0</v>
      </c>
      <c r="I25" s="328"/>
      <c r="J25" s="388" t="s">
        <v>462</v>
      </c>
      <c r="K25" s="389">
        <f>K24-K23</f>
        <v>0</v>
      </c>
      <c r="L25" s="389">
        <f>K25+L24-L23</f>
        <v>0</v>
      </c>
      <c r="M25" s="389">
        <f t="shared" ref="M25:V25" si="76">L25+M24-M23</f>
        <v>0</v>
      </c>
      <c r="N25" s="389">
        <f t="shared" si="76"/>
        <v>-40</v>
      </c>
      <c r="O25" s="389">
        <f t="shared" si="76"/>
        <v>-60</v>
      </c>
      <c r="P25" s="389">
        <f t="shared" si="76"/>
        <v>-58</v>
      </c>
      <c r="Q25" s="389">
        <f t="shared" si="76"/>
        <v>-56</v>
      </c>
      <c r="R25" s="389">
        <f t="shared" si="76"/>
        <v>-64</v>
      </c>
      <c r="S25" s="389">
        <f>R25+S24-S23</f>
        <v>-54</v>
      </c>
      <c r="T25" s="389">
        <f t="shared" si="76"/>
        <v>-48</v>
      </c>
      <c r="U25" s="389">
        <f t="shared" si="76"/>
        <v>-42</v>
      </c>
      <c r="V25" s="389">
        <f t="shared" si="76"/>
        <v>0</v>
      </c>
      <c r="W25" s="328"/>
      <c r="X25" s="390" t="s">
        <v>463</v>
      </c>
      <c r="Y25" s="391">
        <f>Y24-Y23</f>
        <v>-40</v>
      </c>
      <c r="Z25" s="391">
        <f>Z24-Z23+Y25</f>
        <v>-43</v>
      </c>
      <c r="AA25" s="391">
        <f>AA24-AA23+Z25</f>
        <v>-231</v>
      </c>
      <c r="AB25" s="332"/>
      <c r="AC25" s="333"/>
      <c r="AD25" s="392" t="s">
        <v>462</v>
      </c>
      <c r="AE25" s="393">
        <f>AE24-AE23</f>
        <v>0</v>
      </c>
      <c r="AF25" s="393">
        <f t="shared" ref="AF25:BE25" si="77">AE25+AF24-AF23</f>
        <v>0</v>
      </c>
      <c r="AG25" s="393">
        <f t="shared" si="77"/>
        <v>0</v>
      </c>
      <c r="AH25" s="393">
        <f t="shared" si="77"/>
        <v>0</v>
      </c>
      <c r="AI25" s="393">
        <f t="shared" si="77"/>
        <v>0</v>
      </c>
      <c r="AJ25" s="393">
        <f t="shared" si="77"/>
        <v>0</v>
      </c>
      <c r="AK25" s="394">
        <f t="shared" si="77"/>
        <v>0</v>
      </c>
      <c r="AL25" s="393">
        <f t="shared" si="77"/>
        <v>0</v>
      </c>
      <c r="AM25" s="393">
        <f t="shared" si="77"/>
        <v>0</v>
      </c>
      <c r="AN25" s="393">
        <f t="shared" si="77"/>
        <v>0</v>
      </c>
      <c r="AO25" s="393">
        <f t="shared" si="77"/>
        <v>0</v>
      </c>
      <c r="AP25" s="393">
        <f t="shared" si="77"/>
        <v>0</v>
      </c>
      <c r="AQ25" s="395">
        <f t="shared" si="77"/>
        <v>0</v>
      </c>
      <c r="AR25" s="394">
        <f t="shared" si="77"/>
        <v>0</v>
      </c>
      <c r="AS25" s="393">
        <f t="shared" si="77"/>
        <v>0</v>
      </c>
      <c r="AT25" s="393">
        <f t="shared" si="77"/>
        <v>0</v>
      </c>
      <c r="AU25" s="393">
        <f t="shared" si="77"/>
        <v>0</v>
      </c>
      <c r="AV25" s="393">
        <f t="shared" si="77"/>
        <v>0</v>
      </c>
      <c r="AW25" s="393">
        <f t="shared" si="77"/>
        <v>0</v>
      </c>
      <c r="AX25" s="393">
        <f t="shared" si="77"/>
        <v>0</v>
      </c>
      <c r="AY25" s="394">
        <f t="shared" si="77"/>
        <v>0</v>
      </c>
      <c r="AZ25" s="393">
        <f t="shared" si="77"/>
        <v>0</v>
      </c>
      <c r="BA25" s="393">
        <f t="shared" si="77"/>
        <v>0</v>
      </c>
      <c r="BB25" s="393">
        <f t="shared" si="77"/>
        <v>0</v>
      </c>
      <c r="BC25" s="393">
        <f t="shared" si="77"/>
        <v>0</v>
      </c>
      <c r="BD25" s="393">
        <f t="shared" si="77"/>
        <v>0</v>
      </c>
      <c r="BE25" s="393">
        <f t="shared" si="77"/>
        <v>18</v>
      </c>
      <c r="BF25" s="394"/>
      <c r="BG25" s="393">
        <f>BE25+BG24-BG23</f>
        <v>34</v>
      </c>
      <c r="BH25" s="393">
        <f>BG25+BH24-BH23</f>
        <v>34</v>
      </c>
      <c r="BI25" s="393">
        <f>BH25+BI24-BI23</f>
        <v>0</v>
      </c>
      <c r="BJ25" s="393">
        <f t="shared" ref="BJ25:BL25" si="78">BI25+BJ24-BJ23</f>
        <v>0</v>
      </c>
      <c r="BK25" s="393">
        <f t="shared" si="78"/>
        <v>10</v>
      </c>
      <c r="BL25" s="393">
        <f t="shared" si="78"/>
        <v>10</v>
      </c>
      <c r="BM25" s="394"/>
      <c r="BN25" s="393">
        <f>BL25+BN24-BN23</f>
        <v>28</v>
      </c>
      <c r="BO25" s="393">
        <f>BN25+BO24-BO23</f>
        <v>28</v>
      </c>
      <c r="BP25" s="393">
        <f>BO25+BP24-BP23</f>
        <v>0</v>
      </c>
      <c r="BQ25" s="393">
        <f t="shared" ref="BQ25:BS25" si="79">BP25+BQ24-BQ23</f>
        <v>0</v>
      </c>
      <c r="BR25" s="393">
        <f t="shared" si="79"/>
        <v>11</v>
      </c>
      <c r="BS25" s="393">
        <f t="shared" si="79"/>
        <v>11</v>
      </c>
      <c r="BT25" s="394"/>
      <c r="BU25" s="393">
        <f>BS25+BU24-BU23</f>
        <v>19</v>
      </c>
      <c r="BV25" s="393">
        <f>BU25+BV24-BV23</f>
        <v>19</v>
      </c>
      <c r="BW25" s="393">
        <f>BV25+BW24-BW23</f>
        <v>-10</v>
      </c>
      <c r="BX25" s="393">
        <f t="shared" ref="BX25:BZ25" si="80">BW25+BX24-BX23</f>
        <v>-10</v>
      </c>
      <c r="BY25" s="393">
        <f t="shared" si="80"/>
        <v>10</v>
      </c>
      <c r="BZ25" s="393">
        <f t="shared" si="80"/>
        <v>10</v>
      </c>
      <c r="CA25" s="394"/>
      <c r="CB25" s="393">
        <f>BZ25+CB24-CB23</f>
        <v>25</v>
      </c>
      <c r="CC25" s="393">
        <f>CB25+CC24-CC23</f>
        <v>25</v>
      </c>
      <c r="CD25" s="393">
        <f>CC25+CD24-CD23</f>
        <v>0</v>
      </c>
      <c r="CE25" s="393">
        <f t="shared" ref="CE25:CG25" si="81">CD25+CE24-CE23</f>
        <v>0</v>
      </c>
      <c r="CF25" s="393">
        <f t="shared" si="81"/>
        <v>21</v>
      </c>
      <c r="CG25" s="393">
        <f t="shared" si="81"/>
        <v>21</v>
      </c>
      <c r="CH25" s="394"/>
      <c r="CI25" s="393">
        <f>CG25+CI24-CI23</f>
        <v>27</v>
      </c>
      <c r="CJ25" s="393">
        <f>CI25+CJ24-CJ23</f>
        <v>27</v>
      </c>
      <c r="CK25" s="393">
        <f>CJ25+CK24-CK23</f>
        <v>-7</v>
      </c>
      <c r="CL25" s="393">
        <f t="shared" ref="CL25:CN25" si="82">CK25+CL24-CL23</f>
        <v>-7</v>
      </c>
      <c r="CM25" s="393">
        <f t="shared" si="82"/>
        <v>13</v>
      </c>
      <c r="CN25" s="393">
        <f t="shared" si="82"/>
        <v>13</v>
      </c>
      <c r="CO25" s="394"/>
      <c r="CP25" s="393">
        <f>CN25+CP24-CP23</f>
        <v>33</v>
      </c>
      <c r="CQ25" s="393">
        <f>CP25+CQ24-CQ23</f>
        <v>33</v>
      </c>
      <c r="CR25" s="393">
        <f>CQ25+CR24-CR23</f>
        <v>0</v>
      </c>
      <c r="CS25" s="393">
        <f t="shared" ref="CS25:CU25" si="83">CR25+CS24-CS23</f>
        <v>0</v>
      </c>
      <c r="CT25" s="393">
        <f t="shared" si="83"/>
        <v>20</v>
      </c>
      <c r="CU25" s="393">
        <f t="shared" si="83"/>
        <v>20</v>
      </c>
      <c r="CV25" s="396"/>
      <c r="CW25" s="393">
        <f>CU25+CW24-CW23</f>
        <v>30</v>
      </c>
      <c r="CX25" s="393">
        <f>CW25+CX24-CX23</f>
        <v>30</v>
      </c>
      <c r="CY25" s="393">
        <f>CX25+CY24-CY23</f>
        <v>0</v>
      </c>
      <c r="CZ25" s="393">
        <f t="shared" ref="CZ25:DB25" si="84">CY25+CZ24-CZ23</f>
        <v>0</v>
      </c>
      <c r="DA25" s="393">
        <f t="shared" si="84"/>
        <v>16</v>
      </c>
      <c r="DB25" s="393">
        <f t="shared" si="84"/>
        <v>16</v>
      </c>
      <c r="DC25" s="396"/>
      <c r="DD25" s="393">
        <f>DB25+DD24-DD23</f>
        <v>16</v>
      </c>
      <c r="DE25" s="393">
        <f>DD25+DE24-DE23</f>
        <v>16</v>
      </c>
      <c r="DF25" s="393">
        <f>DE25+DF24-DF23</f>
        <v>-26</v>
      </c>
      <c r="DG25" s="393">
        <f t="shared" ref="DG25:DI25" si="85">DF25+DG24-DG23</f>
        <v>-26</v>
      </c>
      <c r="DH25" s="393">
        <f t="shared" si="85"/>
        <v>-26</v>
      </c>
      <c r="DI25" s="393">
        <f t="shared" si="85"/>
        <v>-26</v>
      </c>
      <c r="DJ25" s="426"/>
    </row>
    <row r="26" spans="2:114" s="355" customFormat="1" ht="15.75">
      <c r="B26" s="427"/>
      <c r="C26" s="428"/>
      <c r="D26" s="400"/>
      <c r="E26" s="407"/>
      <c r="F26" s="407"/>
      <c r="G26" s="407"/>
      <c r="H26" s="407"/>
      <c r="I26" s="400"/>
      <c r="J26" s="407"/>
      <c r="K26" s="400"/>
      <c r="L26" s="400"/>
      <c r="M26" s="400"/>
      <c r="N26" s="400"/>
      <c r="O26" s="400"/>
      <c r="P26" s="400"/>
      <c r="Q26" s="400"/>
      <c r="R26" s="400"/>
      <c r="S26" s="400"/>
      <c r="T26" s="400"/>
      <c r="U26" s="429"/>
      <c r="V26" s="400"/>
      <c r="W26" s="400"/>
      <c r="X26" s="407"/>
      <c r="Y26" s="407"/>
      <c r="Z26" s="407"/>
      <c r="AA26" s="407"/>
      <c r="AB26" s="400"/>
      <c r="AC26" s="400"/>
      <c r="AD26" s="407"/>
      <c r="AE26" s="408"/>
      <c r="AF26" s="408"/>
      <c r="AG26" s="408"/>
      <c r="AH26" s="408"/>
      <c r="AI26" s="408"/>
      <c r="AJ26" s="378"/>
      <c r="AK26" s="430"/>
      <c r="AL26" s="378"/>
      <c r="AM26" s="378"/>
      <c r="AN26" s="378"/>
      <c r="AO26" s="378"/>
      <c r="AP26" s="378"/>
      <c r="AQ26" s="378"/>
      <c r="AR26" s="378"/>
      <c r="AS26" s="378"/>
      <c r="AT26" s="378"/>
      <c r="AU26" s="378"/>
      <c r="AV26" s="378"/>
      <c r="AW26" s="378"/>
      <c r="AX26" s="378"/>
      <c r="AY26" s="378"/>
      <c r="AZ26" s="378"/>
      <c r="BA26" s="378"/>
      <c r="BB26" s="378"/>
      <c r="BC26" s="378"/>
      <c r="BD26" s="378"/>
      <c r="BE26" s="378"/>
      <c r="BF26" s="378"/>
      <c r="BG26" s="378"/>
      <c r="BH26" s="378"/>
      <c r="BI26" s="378"/>
      <c r="BJ26" s="378"/>
      <c r="BK26" s="378"/>
      <c r="BL26" s="378"/>
      <c r="BM26" s="378"/>
      <c r="BN26" s="378"/>
      <c r="BO26" s="378"/>
      <c r="BP26" s="378"/>
      <c r="BQ26" s="378"/>
      <c r="BR26" s="378"/>
      <c r="BS26" s="378"/>
      <c r="BT26" s="378"/>
      <c r="BU26" s="378"/>
      <c r="BV26" s="378"/>
      <c r="BW26" s="378"/>
      <c r="BX26" s="378"/>
      <c r="BY26" s="378"/>
      <c r="BZ26" s="378"/>
      <c r="CA26" s="378"/>
      <c r="CB26" s="378"/>
      <c r="CC26" s="378"/>
      <c r="CD26" s="378"/>
      <c r="CE26" s="378"/>
      <c r="CF26" s="378"/>
      <c r="CG26" s="378"/>
      <c r="CH26" s="378"/>
      <c r="CI26" s="378"/>
      <c r="CJ26" s="378"/>
      <c r="CK26" s="378"/>
      <c r="CL26" s="378"/>
      <c r="CM26" s="378"/>
      <c r="CN26" s="378"/>
      <c r="CO26" s="378"/>
      <c r="CP26" s="378"/>
      <c r="CQ26" s="378"/>
      <c r="CR26" s="378"/>
      <c r="CS26" s="378"/>
      <c r="CT26" s="378"/>
      <c r="CU26" s="378"/>
      <c r="CV26" s="378"/>
      <c r="CW26" s="378"/>
      <c r="CX26" s="378"/>
      <c r="CY26" s="378"/>
      <c r="CZ26" s="378"/>
      <c r="DA26" s="378"/>
      <c r="DB26" s="378"/>
      <c r="DC26" s="378"/>
      <c r="DD26" s="378"/>
      <c r="DE26" s="378"/>
      <c r="DF26" s="378"/>
      <c r="DG26" s="378"/>
      <c r="DH26" s="378"/>
      <c r="DI26" s="378"/>
    </row>
    <row r="27" spans="2:114" ht="15.75">
      <c r="C27" s="428" t="s">
        <v>470</v>
      </c>
      <c r="E27" s="431" t="s">
        <v>471</v>
      </c>
      <c r="J27" s="432" t="s">
        <v>472</v>
      </c>
      <c r="K27" s="433"/>
      <c r="L27" s="433"/>
      <c r="M27" s="434">
        <v>43403</v>
      </c>
      <c r="N27" s="434">
        <v>43412</v>
      </c>
      <c r="O27" s="434">
        <v>43419</v>
      </c>
      <c r="P27" s="434">
        <v>43420</v>
      </c>
      <c r="Q27" s="434">
        <v>43426</v>
      </c>
      <c r="R27" s="433"/>
      <c r="S27" s="433"/>
      <c r="T27" s="433"/>
      <c r="U27" s="433"/>
      <c r="V27" s="433"/>
      <c r="CC27" s="305"/>
      <c r="CD27" s="305"/>
      <c r="CE27" s="435"/>
      <c r="CF27" s="435"/>
      <c r="CG27" s="435"/>
      <c r="CI27" s="435"/>
      <c r="CK27" s="305"/>
      <c r="DJ27" s="355"/>
    </row>
    <row r="28" spans="2:114" ht="15.75">
      <c r="C28" s="428"/>
      <c r="J28" s="432" t="s">
        <v>473</v>
      </c>
      <c r="K28" s="433"/>
      <c r="L28" s="433"/>
      <c r="M28" s="433">
        <v>100</v>
      </c>
      <c r="N28" s="433">
        <v>100</v>
      </c>
      <c r="O28" s="433">
        <v>100</v>
      </c>
      <c r="P28" s="433">
        <v>75</v>
      </c>
      <c r="Q28" s="433">
        <v>150</v>
      </c>
      <c r="R28" s="433"/>
      <c r="S28" s="433"/>
      <c r="T28" s="433"/>
      <c r="U28" s="433"/>
      <c r="V28" s="433"/>
      <c r="DJ28" s="355"/>
    </row>
    <row r="29" spans="2:114" ht="15.75">
      <c r="C29" s="428"/>
      <c r="J29" s="305" t="s">
        <v>474</v>
      </c>
      <c r="M29" s="304">
        <f>SUM(BE9:DI9)+SUM(BE13:DI13)</f>
        <v>409</v>
      </c>
    </row>
    <row r="30" spans="2:114">
      <c r="J30" s="305" t="s">
        <v>475</v>
      </c>
      <c r="M30" s="304">
        <f>(SUM(M28:V28)/2)-M29</f>
        <v>-146.5</v>
      </c>
    </row>
    <row r="31" spans="2:114">
      <c r="CI31" s="305"/>
      <c r="CL31" s="305"/>
    </row>
  </sheetData>
  <mergeCells count="17">
    <mergeCell ref="C12:C14"/>
    <mergeCell ref="C5:C6"/>
    <mergeCell ref="E5:E6"/>
    <mergeCell ref="J5:J6"/>
    <mergeCell ref="X5:X6"/>
    <mergeCell ref="C8:C10"/>
    <mergeCell ref="C16:C18"/>
    <mergeCell ref="E21:E22"/>
    <mergeCell ref="F21:F22"/>
    <mergeCell ref="G21:G22"/>
    <mergeCell ref="H21:H22"/>
    <mergeCell ref="X21:X22"/>
    <mergeCell ref="Y21:Y22"/>
    <mergeCell ref="Z21:Z22"/>
    <mergeCell ref="AA21:AA22"/>
    <mergeCell ref="C23:C25"/>
    <mergeCell ref="J21:J22"/>
  </mergeCells>
  <conditionalFormatting sqref="AE8:AJ9">
    <cfRule type="cellIs" dxfId="764" priority="143" operator="equal">
      <formula>0</formula>
    </cfRule>
  </conditionalFormatting>
  <conditionalFormatting sqref="AK8:AK9">
    <cfRule type="cellIs" dxfId="763" priority="142" operator="equal">
      <formula>0</formula>
    </cfRule>
  </conditionalFormatting>
  <conditionalFormatting sqref="AK23:AK24">
    <cfRule type="cellIs" dxfId="762" priority="141" operator="equal">
      <formula>0</formula>
    </cfRule>
  </conditionalFormatting>
  <conditionalFormatting sqref="CP8:CR9">
    <cfRule type="cellIs" dxfId="761" priority="140" operator="equal">
      <formula>0</formula>
    </cfRule>
  </conditionalFormatting>
  <conditionalFormatting sqref="CP13:CR13">
    <cfRule type="cellIs" dxfId="760" priority="139" operator="equal">
      <formula>0</formula>
    </cfRule>
  </conditionalFormatting>
  <conditionalFormatting sqref="CS8:CT9">
    <cfRule type="cellIs" dxfId="759" priority="138" operator="equal">
      <formula>0</formula>
    </cfRule>
  </conditionalFormatting>
  <conditionalFormatting sqref="CS13:CT13">
    <cfRule type="cellIs" dxfId="758" priority="137" operator="equal">
      <formula>0</formula>
    </cfRule>
  </conditionalFormatting>
  <conditionalFormatting sqref="CU8:CV9 DC8:DC9">
    <cfRule type="cellIs" dxfId="757" priority="136" operator="equal">
      <formula>0</formula>
    </cfRule>
  </conditionalFormatting>
  <conditionalFormatting sqref="CU13:CV13 DC12:DC13 CV12">
    <cfRule type="cellIs" dxfId="756" priority="135" operator="equal">
      <formula>0</formula>
    </cfRule>
  </conditionalFormatting>
  <conditionalFormatting sqref="AR23:AR24">
    <cfRule type="cellIs" dxfId="755" priority="134" operator="equal">
      <formula>0</formula>
    </cfRule>
  </conditionalFormatting>
  <conditionalFormatting sqref="AS8:AX9">
    <cfRule type="cellIs" dxfId="754" priority="133" operator="equal">
      <formula>0</formula>
    </cfRule>
  </conditionalFormatting>
  <conditionalFormatting sqref="AL8:AQ9">
    <cfRule type="cellIs" dxfId="753" priority="132" operator="equal">
      <formula>0</formula>
    </cfRule>
  </conditionalFormatting>
  <conditionalFormatting sqref="AY8:AY9">
    <cfRule type="cellIs" dxfId="752" priority="131" operator="equal">
      <formula>0</formula>
    </cfRule>
  </conditionalFormatting>
  <conditionalFormatting sqref="AY23:AY24">
    <cfRule type="cellIs" dxfId="751" priority="130" operator="equal">
      <formula>0</formula>
    </cfRule>
  </conditionalFormatting>
  <conditionalFormatting sqref="AZ8:BE9">
    <cfRule type="cellIs" dxfId="750" priority="129" operator="equal">
      <formula>0</formula>
    </cfRule>
  </conditionalFormatting>
  <conditionalFormatting sqref="AR8:AR9">
    <cfRule type="cellIs" dxfId="749" priority="128" operator="equal">
      <formula>0</formula>
    </cfRule>
  </conditionalFormatting>
  <conditionalFormatting sqref="BF8:BF9">
    <cfRule type="cellIs" dxfId="748" priority="127" operator="equal">
      <formula>0</formula>
    </cfRule>
  </conditionalFormatting>
  <conditionalFormatting sqref="BF23:BF24">
    <cfRule type="cellIs" dxfId="747" priority="126" operator="equal">
      <formula>0</formula>
    </cfRule>
  </conditionalFormatting>
  <conditionalFormatting sqref="BG8:BL9">
    <cfRule type="cellIs" dxfId="746" priority="125" operator="equal">
      <formula>0</formula>
    </cfRule>
  </conditionalFormatting>
  <conditionalFormatting sqref="BM8:BM9">
    <cfRule type="cellIs" dxfId="745" priority="124" operator="equal">
      <formula>0</formula>
    </cfRule>
  </conditionalFormatting>
  <conditionalFormatting sqref="BM23:BM24">
    <cfRule type="cellIs" dxfId="744" priority="123" operator="equal">
      <formula>0</formula>
    </cfRule>
  </conditionalFormatting>
  <conditionalFormatting sqref="BN8:BS9">
    <cfRule type="cellIs" dxfId="743" priority="122" operator="equal">
      <formula>0</formula>
    </cfRule>
  </conditionalFormatting>
  <conditionalFormatting sqref="BT8:BT9">
    <cfRule type="cellIs" dxfId="742" priority="121" operator="equal">
      <formula>0</formula>
    </cfRule>
  </conditionalFormatting>
  <conditionalFormatting sqref="BT23:BT24">
    <cfRule type="cellIs" dxfId="741" priority="120" operator="equal">
      <formula>0</formula>
    </cfRule>
  </conditionalFormatting>
  <conditionalFormatting sqref="BU8:BZ9">
    <cfRule type="cellIs" dxfId="740" priority="119" operator="equal">
      <formula>0</formula>
    </cfRule>
  </conditionalFormatting>
  <conditionalFormatting sqref="CA8:CA9">
    <cfRule type="cellIs" dxfId="739" priority="118" operator="equal">
      <formula>0</formula>
    </cfRule>
  </conditionalFormatting>
  <conditionalFormatting sqref="CA23:CA24">
    <cfRule type="cellIs" dxfId="738" priority="117" operator="equal">
      <formula>0</formula>
    </cfRule>
  </conditionalFormatting>
  <conditionalFormatting sqref="CB8:CG9">
    <cfRule type="cellIs" dxfId="737" priority="116" operator="equal">
      <formula>0</formula>
    </cfRule>
  </conditionalFormatting>
  <conditionalFormatting sqref="CH8:CH9">
    <cfRule type="cellIs" dxfId="736" priority="115" operator="equal">
      <formula>0</formula>
    </cfRule>
  </conditionalFormatting>
  <conditionalFormatting sqref="CH23:CH24">
    <cfRule type="cellIs" dxfId="735" priority="114" operator="equal">
      <formula>0</formula>
    </cfRule>
  </conditionalFormatting>
  <conditionalFormatting sqref="CI8:CN9">
    <cfRule type="cellIs" dxfId="734" priority="113" operator="equal">
      <formula>0</formula>
    </cfRule>
  </conditionalFormatting>
  <conditionalFormatting sqref="CO8:CO9">
    <cfRule type="cellIs" dxfId="733" priority="112" operator="equal">
      <formula>0</formula>
    </cfRule>
  </conditionalFormatting>
  <conditionalFormatting sqref="CO23:CO24">
    <cfRule type="cellIs" dxfId="732" priority="111" operator="equal">
      <formula>0</formula>
    </cfRule>
  </conditionalFormatting>
  <conditionalFormatting sqref="AE12:AJ13">
    <cfRule type="cellIs" dxfId="731" priority="110" operator="equal">
      <formula>0</formula>
    </cfRule>
  </conditionalFormatting>
  <conditionalFormatting sqref="AK12:AK13">
    <cfRule type="cellIs" dxfId="730" priority="109" operator="equal">
      <formula>0</formula>
    </cfRule>
  </conditionalFormatting>
  <conditionalFormatting sqref="AL13:AQ13 AL12">
    <cfRule type="cellIs" dxfId="729" priority="108" operator="equal">
      <formula>0</formula>
    </cfRule>
  </conditionalFormatting>
  <conditionalFormatting sqref="AR13">
    <cfRule type="cellIs" dxfId="728" priority="107" operator="equal">
      <formula>0</formula>
    </cfRule>
  </conditionalFormatting>
  <conditionalFormatting sqref="AS13:AX13">
    <cfRule type="cellIs" dxfId="727" priority="106" operator="equal">
      <formula>0</formula>
    </cfRule>
  </conditionalFormatting>
  <conditionalFormatting sqref="AY13">
    <cfRule type="cellIs" dxfId="726" priority="105" operator="equal">
      <formula>0</formula>
    </cfRule>
  </conditionalFormatting>
  <conditionalFormatting sqref="AZ13:BE13">
    <cfRule type="cellIs" dxfId="725" priority="104" operator="equal">
      <formula>0</formula>
    </cfRule>
  </conditionalFormatting>
  <conditionalFormatting sqref="BF12:BF13">
    <cfRule type="cellIs" dxfId="724" priority="103" operator="equal">
      <formula>0</formula>
    </cfRule>
  </conditionalFormatting>
  <conditionalFormatting sqref="BG13:BL13">
    <cfRule type="cellIs" dxfId="723" priority="102" operator="equal">
      <formula>0</formula>
    </cfRule>
  </conditionalFormatting>
  <conditionalFormatting sqref="BM12:BM13">
    <cfRule type="cellIs" dxfId="722" priority="101" operator="equal">
      <formula>0</formula>
    </cfRule>
  </conditionalFormatting>
  <conditionalFormatting sqref="BN13:BS13">
    <cfRule type="cellIs" dxfId="721" priority="100" operator="equal">
      <formula>0</formula>
    </cfRule>
  </conditionalFormatting>
  <conditionalFormatting sqref="BT12:BT13">
    <cfRule type="cellIs" dxfId="720" priority="99" operator="equal">
      <formula>0</formula>
    </cfRule>
  </conditionalFormatting>
  <conditionalFormatting sqref="BU13:BZ13">
    <cfRule type="cellIs" dxfId="719" priority="98" operator="equal">
      <formula>0</formula>
    </cfRule>
  </conditionalFormatting>
  <conditionalFormatting sqref="CA12:CA13">
    <cfRule type="cellIs" dxfId="718" priority="97" operator="equal">
      <formula>0</formula>
    </cfRule>
  </conditionalFormatting>
  <conditionalFormatting sqref="CB13:CG13">
    <cfRule type="cellIs" dxfId="717" priority="96" operator="equal">
      <formula>0</formula>
    </cfRule>
  </conditionalFormatting>
  <conditionalFormatting sqref="CH12:CH13">
    <cfRule type="cellIs" dxfId="716" priority="95" operator="equal">
      <formula>0</formula>
    </cfRule>
  </conditionalFormatting>
  <conditionalFormatting sqref="CI13:CN13">
    <cfRule type="cellIs" dxfId="715" priority="94" operator="equal">
      <formula>0</formula>
    </cfRule>
  </conditionalFormatting>
  <conditionalFormatting sqref="CO12:CO13">
    <cfRule type="cellIs" dxfId="714" priority="93" operator="equal">
      <formula>0</formula>
    </cfRule>
  </conditionalFormatting>
  <conditionalFormatting sqref="AZ12">
    <cfRule type="cellIs" dxfId="713" priority="92" operator="equal">
      <formula>0</formula>
    </cfRule>
  </conditionalFormatting>
  <conditionalFormatting sqref="AY12">
    <cfRule type="cellIs" dxfId="712" priority="91" operator="equal">
      <formula>0</formula>
    </cfRule>
  </conditionalFormatting>
  <conditionalFormatting sqref="AM12:AQ12">
    <cfRule type="cellIs" dxfId="711" priority="90" operator="equal">
      <formula>0</formula>
    </cfRule>
  </conditionalFormatting>
  <conditionalFormatting sqref="AR12">
    <cfRule type="cellIs" dxfId="710" priority="89" operator="equal">
      <formula>0</formula>
    </cfRule>
  </conditionalFormatting>
  <conditionalFormatting sqref="AV12">
    <cfRule type="cellIs" dxfId="709" priority="88" operator="equal">
      <formula>0</formula>
    </cfRule>
  </conditionalFormatting>
  <conditionalFormatting sqref="AW12">
    <cfRule type="cellIs" dxfId="708" priority="87" operator="equal">
      <formula>0</formula>
    </cfRule>
  </conditionalFormatting>
  <conditionalFormatting sqref="AX12">
    <cfRule type="cellIs" dxfId="707" priority="86" operator="equal">
      <formula>0</formula>
    </cfRule>
  </conditionalFormatting>
  <conditionalFormatting sqref="AS12">
    <cfRule type="cellIs" dxfId="706" priority="85" operator="equal">
      <formula>0</formula>
    </cfRule>
  </conditionalFormatting>
  <conditionalFormatting sqref="AT12">
    <cfRule type="cellIs" dxfId="705" priority="84" operator="equal">
      <formula>0</formula>
    </cfRule>
  </conditionalFormatting>
  <conditionalFormatting sqref="AU12">
    <cfRule type="cellIs" dxfId="704" priority="83" operator="equal">
      <formula>0</formula>
    </cfRule>
  </conditionalFormatting>
  <conditionalFormatting sqref="CW8:CY9">
    <cfRule type="cellIs" dxfId="703" priority="82" operator="equal">
      <formula>0</formula>
    </cfRule>
  </conditionalFormatting>
  <conditionalFormatting sqref="CZ8:DA9">
    <cfRule type="cellIs" dxfId="702" priority="81" operator="equal">
      <formula>0</formula>
    </cfRule>
  </conditionalFormatting>
  <conditionalFormatting sqref="DB8:DB9">
    <cfRule type="cellIs" dxfId="701" priority="80" operator="equal">
      <formula>0</formula>
    </cfRule>
  </conditionalFormatting>
  <conditionalFormatting sqref="DD8:DF9">
    <cfRule type="cellIs" dxfId="700" priority="79" operator="equal">
      <formula>0</formula>
    </cfRule>
  </conditionalFormatting>
  <conditionalFormatting sqref="DG8:DH9">
    <cfRule type="cellIs" dxfId="699" priority="78" operator="equal">
      <formula>0</formula>
    </cfRule>
  </conditionalFormatting>
  <conditionalFormatting sqref="DI8:DI9">
    <cfRule type="cellIs" dxfId="698" priority="77" operator="equal">
      <formula>0</formula>
    </cfRule>
  </conditionalFormatting>
  <conditionalFormatting sqref="CW13:CY13">
    <cfRule type="cellIs" dxfId="697" priority="76" operator="equal">
      <formula>0</formula>
    </cfRule>
  </conditionalFormatting>
  <conditionalFormatting sqref="CZ13:DA13">
    <cfRule type="cellIs" dxfId="696" priority="75" operator="equal">
      <formula>0</formula>
    </cfRule>
  </conditionalFormatting>
  <conditionalFormatting sqref="DB13">
    <cfRule type="cellIs" dxfId="695" priority="74" operator="equal">
      <formula>0</formula>
    </cfRule>
  </conditionalFormatting>
  <conditionalFormatting sqref="DD13:DF13">
    <cfRule type="cellIs" dxfId="694" priority="73" operator="equal">
      <formula>0</formula>
    </cfRule>
  </conditionalFormatting>
  <conditionalFormatting sqref="DG13:DH13">
    <cfRule type="cellIs" dxfId="693" priority="72" operator="equal">
      <formula>0</formula>
    </cfRule>
  </conditionalFormatting>
  <conditionalFormatting sqref="DI13">
    <cfRule type="cellIs" dxfId="692" priority="71" operator="equal">
      <formula>0</formula>
    </cfRule>
  </conditionalFormatting>
  <conditionalFormatting sqref="BA12:BE12">
    <cfRule type="cellIs" dxfId="691" priority="70" operator="equal">
      <formula>0</formula>
    </cfRule>
  </conditionalFormatting>
  <conditionalFormatting sqref="BG12 BJ12">
    <cfRule type="cellIs" dxfId="690" priority="69" operator="equal">
      <formula>0</formula>
    </cfRule>
  </conditionalFormatting>
  <conditionalFormatting sqref="BH12:BI12 BK12:BL12">
    <cfRule type="cellIs" dxfId="689" priority="68" operator="equal">
      <formula>0</formula>
    </cfRule>
  </conditionalFormatting>
  <conditionalFormatting sqref="BN12">
    <cfRule type="cellIs" dxfId="688" priority="67" operator="equal">
      <formula>0</formula>
    </cfRule>
  </conditionalFormatting>
  <conditionalFormatting sqref="BO12:BS12">
    <cfRule type="cellIs" dxfId="687" priority="66" operator="equal">
      <formula>0</formula>
    </cfRule>
  </conditionalFormatting>
  <conditionalFormatting sqref="BU12">
    <cfRule type="cellIs" dxfId="686" priority="65" operator="equal">
      <formula>0</formula>
    </cfRule>
  </conditionalFormatting>
  <conditionalFormatting sqref="BV12 BX12:BZ12">
    <cfRule type="cellIs" dxfId="685" priority="64" operator="equal">
      <formula>0</formula>
    </cfRule>
  </conditionalFormatting>
  <conditionalFormatting sqref="CB12:CG12">
    <cfRule type="cellIs" dxfId="684" priority="63" operator="equal">
      <formula>0</formula>
    </cfRule>
  </conditionalFormatting>
  <conditionalFormatting sqref="CI12">
    <cfRule type="cellIs" dxfId="683" priority="62" operator="equal">
      <formula>0</formula>
    </cfRule>
  </conditionalFormatting>
  <conditionalFormatting sqref="CJ12:CN12">
    <cfRule type="cellIs" dxfId="682" priority="61" operator="equal">
      <formula>0</formula>
    </cfRule>
  </conditionalFormatting>
  <conditionalFormatting sqref="CW12:DB12">
    <cfRule type="cellIs" dxfId="681" priority="60" operator="equal">
      <formula>0</formula>
    </cfRule>
  </conditionalFormatting>
  <conditionalFormatting sqref="DI12">
    <cfRule type="cellIs" dxfId="680" priority="59" operator="equal">
      <formula>0</formula>
    </cfRule>
  </conditionalFormatting>
  <conditionalFormatting sqref="CT12:CU12">
    <cfRule type="cellIs" dxfId="679" priority="58" operator="equal">
      <formula>0</formula>
    </cfRule>
  </conditionalFormatting>
  <conditionalFormatting sqref="DD12">
    <cfRule type="cellIs" dxfId="678" priority="57" operator="equal">
      <formula>0</formula>
    </cfRule>
  </conditionalFormatting>
  <conditionalFormatting sqref="DE12:DH12">
    <cfRule type="cellIs" dxfId="677" priority="56" operator="equal">
      <formula>0</formula>
    </cfRule>
  </conditionalFormatting>
  <conditionalFormatting sqref="CP12:CS12">
    <cfRule type="cellIs" dxfId="676" priority="55" operator="equal">
      <formula>0</formula>
    </cfRule>
  </conditionalFormatting>
  <conditionalFormatting sqref="CP17:CR17">
    <cfRule type="cellIs" dxfId="675" priority="54" operator="equal">
      <formula>0</formula>
    </cfRule>
  </conditionalFormatting>
  <conditionalFormatting sqref="CS17:CT17">
    <cfRule type="cellIs" dxfId="674" priority="53" operator="equal">
      <formula>0</formula>
    </cfRule>
  </conditionalFormatting>
  <conditionalFormatting sqref="CU17:CV17 DC16:DC17 CV16">
    <cfRule type="cellIs" dxfId="673" priority="52" operator="equal">
      <formula>0</formula>
    </cfRule>
  </conditionalFormatting>
  <conditionalFormatting sqref="AE16:AJ17">
    <cfRule type="cellIs" dxfId="672" priority="51" operator="equal">
      <formula>0</formula>
    </cfRule>
  </conditionalFormatting>
  <conditionalFormatting sqref="AK16:AK17">
    <cfRule type="cellIs" dxfId="671" priority="50" operator="equal">
      <formula>0</formula>
    </cfRule>
  </conditionalFormatting>
  <conditionalFormatting sqref="AL17:AQ17 AL16">
    <cfRule type="cellIs" dxfId="670" priority="49" operator="equal">
      <formula>0</formula>
    </cfRule>
  </conditionalFormatting>
  <conditionalFormatting sqref="AR17">
    <cfRule type="cellIs" dxfId="669" priority="48" operator="equal">
      <formula>0</formula>
    </cfRule>
  </conditionalFormatting>
  <conditionalFormatting sqref="AS17:AX17">
    <cfRule type="cellIs" dxfId="668" priority="47" operator="equal">
      <formula>0</formula>
    </cfRule>
  </conditionalFormatting>
  <conditionalFormatting sqref="AY17">
    <cfRule type="cellIs" dxfId="667" priority="46" operator="equal">
      <formula>0</formula>
    </cfRule>
  </conditionalFormatting>
  <conditionalFormatting sqref="AZ17:BE17">
    <cfRule type="cellIs" dxfId="666" priority="45" operator="equal">
      <formula>0</formula>
    </cfRule>
  </conditionalFormatting>
  <conditionalFormatting sqref="BF16:BF17">
    <cfRule type="cellIs" dxfId="665" priority="44" operator="equal">
      <formula>0</formula>
    </cfRule>
  </conditionalFormatting>
  <conditionalFormatting sqref="BG17:BL17">
    <cfRule type="cellIs" dxfId="664" priority="43" operator="equal">
      <formula>0</formula>
    </cfRule>
  </conditionalFormatting>
  <conditionalFormatting sqref="BM16:BM17">
    <cfRule type="cellIs" dxfId="663" priority="42" operator="equal">
      <formula>0</formula>
    </cfRule>
  </conditionalFormatting>
  <conditionalFormatting sqref="BN17:BS17">
    <cfRule type="cellIs" dxfId="662" priority="41" operator="equal">
      <formula>0</formula>
    </cfRule>
  </conditionalFormatting>
  <conditionalFormatting sqref="BT16:BT17">
    <cfRule type="cellIs" dxfId="661" priority="40" operator="equal">
      <formula>0</formula>
    </cfRule>
  </conditionalFormatting>
  <conditionalFormatting sqref="BU17:BZ17">
    <cfRule type="cellIs" dxfId="660" priority="39" operator="equal">
      <formula>0</formula>
    </cfRule>
  </conditionalFormatting>
  <conditionalFormatting sqref="CA16:CA17">
    <cfRule type="cellIs" dxfId="659" priority="38" operator="equal">
      <formula>0</formula>
    </cfRule>
  </conditionalFormatting>
  <conditionalFormatting sqref="CB17:CG17">
    <cfRule type="cellIs" dxfId="658" priority="37" operator="equal">
      <formula>0</formula>
    </cfRule>
  </conditionalFormatting>
  <conditionalFormatting sqref="CH16:CH17">
    <cfRule type="cellIs" dxfId="657" priority="36" operator="equal">
      <formula>0</formula>
    </cfRule>
  </conditionalFormatting>
  <conditionalFormatting sqref="CI17:CN17">
    <cfRule type="cellIs" dxfId="656" priority="35" operator="equal">
      <formula>0</formula>
    </cfRule>
  </conditionalFormatting>
  <conditionalFormatting sqref="CO16:CO17">
    <cfRule type="cellIs" dxfId="655" priority="34" operator="equal">
      <formula>0</formula>
    </cfRule>
  </conditionalFormatting>
  <conditionalFormatting sqref="AZ16">
    <cfRule type="cellIs" dxfId="654" priority="33" operator="equal">
      <formula>0</formula>
    </cfRule>
  </conditionalFormatting>
  <conditionalFormatting sqref="AY16">
    <cfRule type="cellIs" dxfId="653" priority="32" operator="equal">
      <formula>0</formula>
    </cfRule>
  </conditionalFormatting>
  <conditionalFormatting sqref="AM16:AQ16">
    <cfRule type="cellIs" dxfId="652" priority="31" operator="equal">
      <formula>0</formula>
    </cfRule>
  </conditionalFormatting>
  <conditionalFormatting sqref="AR16">
    <cfRule type="cellIs" dxfId="651" priority="30" operator="equal">
      <formula>0</formula>
    </cfRule>
  </conditionalFormatting>
  <conditionalFormatting sqref="AV16">
    <cfRule type="cellIs" dxfId="650" priority="29" operator="equal">
      <formula>0</formula>
    </cfRule>
  </conditionalFormatting>
  <conditionalFormatting sqref="AW16">
    <cfRule type="cellIs" dxfId="649" priority="28" operator="equal">
      <formula>0</formula>
    </cfRule>
  </conditionalFormatting>
  <conditionalFormatting sqref="AX16">
    <cfRule type="cellIs" dxfId="648" priority="27" operator="equal">
      <formula>0</formula>
    </cfRule>
  </conditionalFormatting>
  <conditionalFormatting sqref="AS16">
    <cfRule type="cellIs" dxfId="647" priority="26" operator="equal">
      <formula>0</formula>
    </cfRule>
  </conditionalFormatting>
  <conditionalFormatting sqref="AT16">
    <cfRule type="cellIs" dxfId="646" priority="25" operator="equal">
      <formula>0</formula>
    </cfRule>
  </conditionalFormatting>
  <conditionalFormatting sqref="AU16">
    <cfRule type="cellIs" dxfId="645" priority="24" operator="equal">
      <formula>0</formula>
    </cfRule>
  </conditionalFormatting>
  <conditionalFormatting sqref="CW17:CY17">
    <cfRule type="cellIs" dxfId="644" priority="23" operator="equal">
      <formula>0</formula>
    </cfRule>
  </conditionalFormatting>
  <conditionalFormatting sqref="CZ17:DA17">
    <cfRule type="cellIs" dxfId="643" priority="22" operator="equal">
      <formula>0</formula>
    </cfRule>
  </conditionalFormatting>
  <conditionalFormatting sqref="DB17">
    <cfRule type="cellIs" dxfId="642" priority="21" operator="equal">
      <formula>0</formula>
    </cfRule>
  </conditionalFormatting>
  <conditionalFormatting sqref="DD17:DF17">
    <cfRule type="cellIs" dxfId="641" priority="20" operator="equal">
      <formula>0</formula>
    </cfRule>
  </conditionalFormatting>
  <conditionalFormatting sqref="DG17:DH17">
    <cfRule type="cellIs" dxfId="640" priority="19" operator="equal">
      <formula>0</formula>
    </cfRule>
  </conditionalFormatting>
  <conditionalFormatting sqref="DI17">
    <cfRule type="cellIs" dxfId="639" priority="18" operator="equal">
      <formula>0</formula>
    </cfRule>
  </conditionalFormatting>
  <conditionalFormatting sqref="BA16:BE16">
    <cfRule type="cellIs" dxfId="638" priority="17" operator="equal">
      <formula>0</formula>
    </cfRule>
  </conditionalFormatting>
  <conditionalFormatting sqref="BG16 BJ16">
    <cfRule type="cellIs" dxfId="637" priority="16" operator="equal">
      <formula>0</formula>
    </cfRule>
  </conditionalFormatting>
  <conditionalFormatting sqref="BH16:BI16 BK16:BL16">
    <cfRule type="cellIs" dxfId="636" priority="15" operator="equal">
      <formula>0</formula>
    </cfRule>
  </conditionalFormatting>
  <conditionalFormatting sqref="BN16">
    <cfRule type="cellIs" dxfId="635" priority="14" operator="equal">
      <formula>0</formula>
    </cfRule>
  </conditionalFormatting>
  <conditionalFormatting sqref="BO16:BS16">
    <cfRule type="cellIs" dxfId="634" priority="13" operator="equal">
      <formula>0</formula>
    </cfRule>
  </conditionalFormatting>
  <conditionalFormatting sqref="BU16">
    <cfRule type="cellIs" dxfId="633" priority="12" operator="equal">
      <formula>0</formula>
    </cfRule>
  </conditionalFormatting>
  <conditionalFormatting sqref="BV16:BZ16">
    <cfRule type="cellIs" dxfId="632" priority="11" operator="equal">
      <formula>0</formula>
    </cfRule>
  </conditionalFormatting>
  <conditionalFormatting sqref="CB16:CG16">
    <cfRule type="cellIs" dxfId="631" priority="10" operator="equal">
      <formula>0</formula>
    </cfRule>
  </conditionalFormatting>
  <conditionalFormatting sqref="CI16">
    <cfRule type="cellIs" dxfId="630" priority="9" operator="equal">
      <formula>0</formula>
    </cfRule>
  </conditionalFormatting>
  <conditionalFormatting sqref="CJ16:CN16">
    <cfRule type="cellIs" dxfId="629" priority="8" operator="equal">
      <formula>0</formula>
    </cfRule>
  </conditionalFormatting>
  <conditionalFormatting sqref="CW16:DB16">
    <cfRule type="cellIs" dxfId="628" priority="7" operator="equal">
      <formula>0</formula>
    </cfRule>
  </conditionalFormatting>
  <conditionalFormatting sqref="DI16">
    <cfRule type="cellIs" dxfId="627" priority="6" operator="equal">
      <formula>0</formula>
    </cfRule>
  </conditionalFormatting>
  <conditionalFormatting sqref="CT16:CU16">
    <cfRule type="cellIs" dxfId="626" priority="5" operator="equal">
      <formula>0</formula>
    </cfRule>
  </conditionalFormatting>
  <conditionalFormatting sqref="DD16">
    <cfRule type="cellIs" dxfId="625" priority="4" operator="equal">
      <formula>0</formula>
    </cfRule>
  </conditionalFormatting>
  <conditionalFormatting sqref="DE16:DH16">
    <cfRule type="cellIs" dxfId="624" priority="3" operator="equal">
      <formula>0</formula>
    </cfRule>
  </conditionalFormatting>
  <conditionalFormatting sqref="CP16:CS16">
    <cfRule type="cellIs" dxfId="623" priority="2" operator="equal">
      <formula>0</formula>
    </cfRule>
  </conditionalFormatting>
  <conditionalFormatting sqref="BW12">
    <cfRule type="cellIs" dxfId="622" priority="1" operator="equal">
      <formula>0</formula>
    </cfRule>
  </conditionalFormatting>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U105"/>
  <sheetViews>
    <sheetView topLeftCell="A4" zoomScale="115" zoomScaleNormal="115" workbookViewId="0">
      <pane xSplit="2" ySplit="4" topLeftCell="BT53" activePane="bottomRight" state="frozen"/>
      <selection activeCell="DD26" sqref="DD26"/>
      <selection pane="topRight" activeCell="DD26" sqref="DD26"/>
      <selection pane="bottomLeft" activeCell="DD26" sqref="DD26"/>
      <selection pane="bottomRight" activeCell="CG58" sqref="CG58"/>
    </sheetView>
  </sheetViews>
  <sheetFormatPr defaultColWidth="8.85546875" defaultRowHeight="12.75" outlineLevelCol="1"/>
  <cols>
    <col min="1" max="1" width="38.42578125" style="436" customWidth="1"/>
    <col min="2" max="2" width="17.28515625" style="436" hidden="1" customWidth="1" outlineLevel="1"/>
    <col min="3" max="4" width="10.28515625" style="436" hidden="1" customWidth="1" outlineLevel="1"/>
    <col min="5" max="5" width="9.28515625" style="436" hidden="1" customWidth="1" outlineLevel="1"/>
    <col min="6" max="6" width="0.7109375" style="436" customWidth="1" collapsed="1"/>
    <col min="7" max="7" width="17" style="436" customWidth="1"/>
    <col min="8" max="10" width="6.7109375" style="436" customWidth="1"/>
    <col min="11" max="12" width="6.42578125" style="436" customWidth="1"/>
    <col min="13" max="15" width="7.42578125" style="436" customWidth="1"/>
    <col min="16" max="16" width="6.5703125" style="436" customWidth="1"/>
    <col min="17" max="19" width="6.5703125" style="436" hidden="1" customWidth="1"/>
    <col min="20" max="20" width="1.7109375" style="436" customWidth="1"/>
    <col min="21" max="21" width="17" style="436" hidden="1" customWidth="1" outlineLevel="1"/>
    <col min="22" max="23" width="10.28515625" style="436" hidden="1" customWidth="1" outlineLevel="1"/>
    <col min="24" max="24" width="9.28515625" style="436" hidden="1" customWidth="1" outlineLevel="1"/>
    <col min="25" max="25" width="2.42578125" style="436" customWidth="1" collapsed="1"/>
    <col min="26" max="26" width="6.28515625" style="436" customWidth="1"/>
    <col min="27" max="27" width="6.85546875" style="436" customWidth="1"/>
    <col min="28" max="32" width="6.7109375" style="436" customWidth="1"/>
    <col min="33" max="33" width="4.28515625" style="436" customWidth="1"/>
    <col min="34" max="35" width="6.7109375" style="436" customWidth="1"/>
    <col min="36" max="36" width="8.140625" style="436" customWidth="1"/>
    <col min="37" max="39" width="6.7109375" style="436" customWidth="1"/>
    <col min="40" max="40" width="4.140625" style="436" customWidth="1"/>
    <col min="41" max="41" width="6.7109375" style="436" customWidth="1"/>
    <col min="42" max="42" width="7.28515625" style="436" customWidth="1"/>
    <col min="43" max="46" width="6.42578125" style="436" customWidth="1"/>
    <col min="47" max="47" width="3.42578125" style="436" customWidth="1"/>
    <col min="48" max="50" width="6.42578125" style="436" customWidth="1"/>
    <col min="51" max="53" width="7.42578125" style="436" customWidth="1"/>
    <col min="54" max="54" width="4.85546875" style="436" customWidth="1"/>
    <col min="55" max="60" width="7.42578125" style="436" customWidth="1"/>
    <col min="61" max="61" width="4.42578125" style="436" customWidth="1"/>
    <col min="62" max="64" width="7.42578125" style="436" customWidth="1"/>
    <col min="65" max="65" width="7.42578125" style="436" hidden="1" customWidth="1"/>
    <col min="66" max="66" width="7.42578125" style="436" customWidth="1"/>
    <col min="67" max="67" width="7.42578125" style="436" hidden="1" customWidth="1"/>
    <col min="68" max="68" width="3.5703125" style="436" hidden="1" customWidth="1"/>
    <col min="69" max="72" width="7.42578125" style="436" customWidth="1"/>
    <col min="73" max="73" width="7.5703125" style="436" customWidth="1"/>
    <col min="74" max="74" width="8.140625" style="436" hidden="1" customWidth="1"/>
    <col min="75" max="75" width="3.7109375" style="436" hidden="1" customWidth="1"/>
    <col min="76" max="80" width="8.28515625" style="436" customWidth="1"/>
    <col min="81" max="81" width="8.28515625" style="436" hidden="1" customWidth="1"/>
    <col min="82" max="82" width="3.28515625" style="436" hidden="1" customWidth="1"/>
    <col min="83" max="83" width="6.5703125" style="436" customWidth="1"/>
    <col min="84" max="84" width="6.5703125" style="436" hidden="1" customWidth="1"/>
    <col min="85" max="86" width="6.5703125" style="436" customWidth="1"/>
    <col min="87" max="87" width="7.140625" style="436" customWidth="1"/>
    <col min="88" max="88" width="6.5703125" style="436" customWidth="1"/>
    <col min="89" max="89" width="13.140625" style="436" customWidth="1"/>
    <col min="90" max="90" width="11.28515625" style="436" customWidth="1"/>
    <col min="91" max="16384" width="8.85546875" style="436"/>
  </cols>
  <sheetData>
    <row r="1" spans="1:90" ht="7.15" hidden="1" customHeight="1">
      <c r="K1" s="436" t="s">
        <v>436</v>
      </c>
    </row>
    <row r="2" spans="1:90" ht="13.5" hidden="1" thickBot="1">
      <c r="A2" s="437" t="s">
        <v>437</v>
      </c>
      <c r="G2" s="438"/>
      <c r="AC2" s="438"/>
    </row>
    <row r="3" spans="1:90" ht="13.5" hidden="1" thickBot="1">
      <c r="AL3" s="439"/>
    </row>
    <row r="4" spans="1:90" ht="13.5" thickBot="1">
      <c r="B4" s="440" t="s">
        <v>438</v>
      </c>
      <c r="C4" s="441"/>
      <c r="D4" s="442"/>
      <c r="E4" s="442"/>
      <c r="F4" s="443"/>
      <c r="G4" s="440" t="s">
        <v>439</v>
      </c>
      <c r="H4" s="441"/>
      <c r="I4" s="441"/>
      <c r="J4" s="441"/>
      <c r="K4" s="441"/>
      <c r="L4" s="442"/>
      <c r="M4" s="441"/>
      <c r="N4" s="441"/>
      <c r="O4" s="441"/>
      <c r="P4" s="441"/>
      <c r="Q4" s="442"/>
      <c r="R4" s="444"/>
      <c r="S4" s="444"/>
      <c r="T4" s="445"/>
      <c r="U4" s="440" t="s">
        <v>440</v>
      </c>
      <c r="V4" s="441"/>
      <c r="W4" s="442"/>
      <c r="X4" s="442"/>
      <c r="Y4" s="446"/>
      <c r="Z4" s="447" t="s">
        <v>465</v>
      </c>
      <c r="AA4" s="447"/>
      <c r="AB4" s="447"/>
      <c r="AC4" s="447"/>
      <c r="AD4" s="447"/>
      <c r="AE4" s="447"/>
      <c r="AF4" s="447"/>
      <c r="AG4" s="447"/>
      <c r="AH4" s="448"/>
      <c r="AI4" s="449" t="s">
        <v>476</v>
      </c>
      <c r="AJ4" s="450"/>
      <c r="AK4" s="448"/>
      <c r="AL4" s="439"/>
      <c r="AM4" s="448"/>
      <c r="AN4" s="447"/>
      <c r="AO4" s="447"/>
      <c r="AP4" s="447"/>
      <c r="AQ4" s="451"/>
      <c r="AR4" s="447"/>
      <c r="AS4" s="447"/>
      <c r="AT4" s="447"/>
      <c r="AU4" s="447"/>
      <c r="AV4" s="452"/>
      <c r="AW4" s="447"/>
      <c r="AX4" s="453">
        <f>SUM(AX8,AX12,AX16,AX20,AX24,AX28)</f>
        <v>184</v>
      </c>
      <c r="AY4" s="447"/>
      <c r="AZ4" s="447"/>
      <c r="BA4" s="447"/>
      <c r="BB4" s="447"/>
      <c r="BC4" s="453">
        <f>SUM(BC8,BC12,BC16,BC20,BC24,BC28)</f>
        <v>0</v>
      </c>
      <c r="BD4" s="453"/>
      <c r="BE4" s="453">
        <f>SUM(BE8,BE12,BE16,BE20,BE24,BE28)</f>
        <v>266</v>
      </c>
      <c r="BF4" s="453"/>
      <c r="BG4" s="453"/>
      <c r="BH4" s="453"/>
      <c r="BI4" s="447"/>
      <c r="BJ4" s="449"/>
      <c r="BK4" s="453"/>
      <c r="BL4" s="453">
        <f>SUM(BL8,BL12,BL16,BL20,BL24,BL28)</f>
        <v>231</v>
      </c>
      <c r="BM4" s="453"/>
      <c r="BN4" s="453"/>
      <c r="BO4" s="453"/>
      <c r="BP4" s="447"/>
      <c r="BQ4" s="449"/>
      <c r="BR4" s="449"/>
      <c r="BS4" s="453">
        <f>SUM(BS8,BS12,BS16,BS20,BS24,BS28)</f>
        <v>188</v>
      </c>
      <c r="BT4" s="453"/>
      <c r="BU4" s="453"/>
      <c r="BV4" s="453"/>
      <c r="BW4" s="447"/>
      <c r="BX4" s="449"/>
      <c r="BY4" s="453"/>
      <c r="BZ4" s="453">
        <f>SUM(BZ8,BZ12,BZ16,BZ20,BZ24,BZ28)</f>
        <v>227</v>
      </c>
      <c r="CA4" s="453"/>
      <c r="CB4" s="453"/>
      <c r="CC4" s="453"/>
      <c r="CD4" s="447"/>
      <c r="CE4" s="449"/>
      <c r="CF4" s="449" t="s">
        <v>476</v>
      </c>
      <c r="CG4" s="453">
        <f>SUM(CG8,CG12,CG16,CG20,CG24,CG28)</f>
        <v>211</v>
      </c>
      <c r="CH4" s="453"/>
      <c r="CI4" s="449"/>
      <c r="CJ4" s="453"/>
      <c r="CK4" s="436">
        <f>1307-300-326</f>
        <v>681</v>
      </c>
    </row>
    <row r="5" spans="1:90" ht="13.5" thickBot="1">
      <c r="A5" s="668" t="s">
        <v>444</v>
      </c>
      <c r="B5" s="671" t="s">
        <v>445</v>
      </c>
      <c r="C5" s="454" t="s">
        <v>113</v>
      </c>
      <c r="D5" s="454" t="s">
        <v>446</v>
      </c>
      <c r="E5" s="454" t="s">
        <v>447</v>
      </c>
      <c r="F5" s="455"/>
      <c r="G5" s="671" t="s">
        <v>448</v>
      </c>
      <c r="H5" s="456" t="s">
        <v>449</v>
      </c>
      <c r="I5" s="457"/>
      <c r="J5" s="457"/>
      <c r="K5" s="457"/>
      <c r="L5" s="457"/>
      <c r="M5" s="458"/>
      <c r="N5" s="457"/>
      <c r="O5" s="457"/>
      <c r="P5" s="457"/>
      <c r="Q5" s="457"/>
      <c r="R5" s="457"/>
      <c r="S5" s="457"/>
      <c r="T5" s="455"/>
      <c r="U5" s="671" t="s">
        <v>445</v>
      </c>
      <c r="V5" s="454" t="s">
        <v>113</v>
      </c>
      <c r="W5" s="454" t="s">
        <v>446</v>
      </c>
      <c r="X5" s="454" t="s">
        <v>447</v>
      </c>
      <c r="Y5" s="459"/>
      <c r="Z5" s="460"/>
      <c r="AA5" s="461" t="s">
        <v>450</v>
      </c>
      <c r="AB5" s="461" t="s">
        <v>451</v>
      </c>
      <c r="AC5" s="461" t="s">
        <v>452</v>
      </c>
      <c r="AD5" s="461" t="s">
        <v>451</v>
      </c>
      <c r="AE5" s="461" t="s">
        <v>453</v>
      </c>
      <c r="AF5" s="461" t="s">
        <v>454</v>
      </c>
      <c r="AG5" s="462" t="s">
        <v>454</v>
      </c>
      <c r="AH5" s="461" t="s">
        <v>450</v>
      </c>
      <c r="AI5" s="461" t="s">
        <v>451</v>
      </c>
      <c r="AJ5" s="463" t="s">
        <v>452</v>
      </c>
      <c r="AK5" s="461" t="s">
        <v>451</v>
      </c>
      <c r="AL5" s="461" t="s">
        <v>453</v>
      </c>
      <c r="AM5" s="461" t="s">
        <v>454</v>
      </c>
      <c r="AN5" s="462" t="s">
        <v>454</v>
      </c>
      <c r="AO5" s="461" t="s">
        <v>450</v>
      </c>
      <c r="AP5" s="461" t="s">
        <v>451</v>
      </c>
      <c r="AQ5" s="461" t="s">
        <v>452</v>
      </c>
      <c r="AR5" s="461" t="s">
        <v>451</v>
      </c>
      <c r="AS5" s="461" t="s">
        <v>453</v>
      </c>
      <c r="AT5" s="461" t="s">
        <v>454</v>
      </c>
      <c r="AU5" s="462" t="s">
        <v>454</v>
      </c>
      <c r="AV5" s="461" t="s">
        <v>450</v>
      </c>
      <c r="AW5" s="461" t="s">
        <v>451</v>
      </c>
      <c r="AX5" s="461" t="s">
        <v>452</v>
      </c>
      <c r="AY5" s="461" t="s">
        <v>451</v>
      </c>
      <c r="AZ5" s="461" t="s">
        <v>453</v>
      </c>
      <c r="BA5" s="461" t="s">
        <v>454</v>
      </c>
      <c r="BB5" s="462" t="s">
        <v>454</v>
      </c>
      <c r="BC5" s="461" t="s">
        <v>450</v>
      </c>
      <c r="BD5" s="461" t="s">
        <v>451</v>
      </c>
      <c r="BE5" s="461" t="s">
        <v>452</v>
      </c>
      <c r="BF5" s="461" t="s">
        <v>451</v>
      </c>
      <c r="BG5" s="461" t="s">
        <v>453</v>
      </c>
      <c r="BH5" s="461" t="s">
        <v>454</v>
      </c>
      <c r="BI5" s="462" t="s">
        <v>454</v>
      </c>
      <c r="BJ5" s="461" t="s">
        <v>450</v>
      </c>
      <c r="BK5" s="461" t="s">
        <v>451</v>
      </c>
      <c r="BL5" s="461" t="s">
        <v>452</v>
      </c>
      <c r="BM5" s="461" t="s">
        <v>451</v>
      </c>
      <c r="BN5" s="461" t="s">
        <v>453</v>
      </c>
      <c r="BO5" s="461" t="s">
        <v>454</v>
      </c>
      <c r="BP5" s="462" t="s">
        <v>454</v>
      </c>
      <c r="BQ5" s="461" t="s">
        <v>450</v>
      </c>
      <c r="BR5" s="461" t="s">
        <v>451</v>
      </c>
      <c r="BS5" s="461" t="s">
        <v>452</v>
      </c>
      <c r="BT5" s="461" t="s">
        <v>451</v>
      </c>
      <c r="BU5" s="461" t="s">
        <v>453</v>
      </c>
      <c r="BV5" s="461" t="s">
        <v>454</v>
      </c>
      <c r="BW5" s="462" t="s">
        <v>454</v>
      </c>
      <c r="BX5" s="461" t="s">
        <v>450</v>
      </c>
      <c r="BY5" s="461" t="s">
        <v>451</v>
      </c>
      <c r="BZ5" s="461" t="s">
        <v>452</v>
      </c>
      <c r="CA5" s="461" t="s">
        <v>451</v>
      </c>
      <c r="CB5" s="461" t="s">
        <v>453</v>
      </c>
      <c r="CC5" s="461" t="s">
        <v>454</v>
      </c>
      <c r="CD5" s="462" t="s">
        <v>454</v>
      </c>
      <c r="CE5" s="461" t="s">
        <v>450</v>
      </c>
      <c r="CF5" s="461" t="s">
        <v>451</v>
      </c>
      <c r="CG5" s="461" t="s">
        <v>452</v>
      </c>
      <c r="CH5" s="461" t="s">
        <v>451</v>
      </c>
      <c r="CI5" s="461" t="s">
        <v>453</v>
      </c>
      <c r="CJ5" s="461" t="s">
        <v>454</v>
      </c>
    </row>
    <row r="6" spans="1:90" s="354" customFormat="1" ht="13.5" thickBot="1">
      <c r="A6" s="669"/>
      <c r="B6" s="672"/>
      <c r="C6" s="464"/>
      <c r="D6" s="464"/>
      <c r="E6" s="464"/>
      <c r="F6" s="465"/>
      <c r="G6" s="672"/>
      <c r="H6" s="466">
        <v>43404</v>
      </c>
      <c r="I6" s="467">
        <f t="shared" ref="I6:P6" si="0">H6+7</f>
        <v>43411</v>
      </c>
      <c r="J6" s="467">
        <f t="shared" si="0"/>
        <v>43418</v>
      </c>
      <c r="K6" s="467">
        <f t="shared" si="0"/>
        <v>43425</v>
      </c>
      <c r="L6" s="467">
        <f t="shared" si="0"/>
        <v>43432</v>
      </c>
      <c r="M6" s="466">
        <f t="shared" si="0"/>
        <v>43439</v>
      </c>
      <c r="N6" s="467">
        <f t="shared" si="0"/>
        <v>43446</v>
      </c>
      <c r="O6" s="467">
        <f t="shared" si="0"/>
        <v>43453</v>
      </c>
      <c r="P6" s="467">
        <f t="shared" si="0"/>
        <v>43460</v>
      </c>
      <c r="Q6" s="467"/>
      <c r="R6" s="467"/>
      <c r="S6" s="467"/>
      <c r="T6" s="465"/>
      <c r="U6" s="672"/>
      <c r="V6" s="464"/>
      <c r="W6" s="464"/>
      <c r="X6" s="464"/>
      <c r="Y6" s="468"/>
      <c r="Z6" s="468"/>
      <c r="AA6" s="350">
        <v>43402</v>
      </c>
      <c r="AB6" s="350">
        <f t="shared" ref="AB6:CD6" si="1">+AA6+1</f>
        <v>43403</v>
      </c>
      <c r="AC6" s="469">
        <f t="shared" si="1"/>
        <v>43404</v>
      </c>
      <c r="AD6" s="350">
        <f t="shared" si="1"/>
        <v>43405</v>
      </c>
      <c r="AE6" s="350">
        <f t="shared" si="1"/>
        <v>43406</v>
      </c>
      <c r="AF6" s="350">
        <f t="shared" si="1"/>
        <v>43407</v>
      </c>
      <c r="AG6" s="351">
        <f t="shared" si="1"/>
        <v>43408</v>
      </c>
      <c r="AH6" s="350">
        <f t="shared" si="1"/>
        <v>43409</v>
      </c>
      <c r="AI6" s="470">
        <f t="shared" si="1"/>
        <v>43410</v>
      </c>
      <c r="AJ6" s="469">
        <f t="shared" si="1"/>
        <v>43411</v>
      </c>
      <c r="AK6" s="350">
        <f t="shared" si="1"/>
        <v>43412</v>
      </c>
      <c r="AL6" s="350">
        <f t="shared" si="1"/>
        <v>43413</v>
      </c>
      <c r="AM6" s="350">
        <f t="shared" si="1"/>
        <v>43414</v>
      </c>
      <c r="AN6" s="351">
        <f t="shared" si="1"/>
        <v>43415</v>
      </c>
      <c r="AO6" s="350">
        <f t="shared" si="1"/>
        <v>43416</v>
      </c>
      <c r="AP6" s="350">
        <f t="shared" si="1"/>
        <v>43417</v>
      </c>
      <c r="AQ6" s="469">
        <f t="shared" si="1"/>
        <v>43418</v>
      </c>
      <c r="AR6" s="350">
        <f t="shared" si="1"/>
        <v>43419</v>
      </c>
      <c r="AS6" s="469">
        <f t="shared" si="1"/>
        <v>43420</v>
      </c>
      <c r="AT6" s="350">
        <f t="shared" si="1"/>
        <v>43421</v>
      </c>
      <c r="AU6" s="351">
        <f t="shared" si="1"/>
        <v>43422</v>
      </c>
      <c r="AV6" s="469">
        <f t="shared" si="1"/>
        <v>43423</v>
      </c>
      <c r="AW6" s="350">
        <f t="shared" si="1"/>
        <v>43424</v>
      </c>
      <c r="AX6" s="469">
        <f t="shared" si="1"/>
        <v>43425</v>
      </c>
      <c r="AY6" s="350">
        <f t="shared" si="1"/>
        <v>43426</v>
      </c>
      <c r="AZ6" s="471">
        <f t="shared" si="1"/>
        <v>43427</v>
      </c>
      <c r="BA6" s="350">
        <f t="shared" si="1"/>
        <v>43428</v>
      </c>
      <c r="BB6" s="351">
        <f t="shared" si="1"/>
        <v>43429</v>
      </c>
      <c r="BC6" s="350">
        <f t="shared" si="1"/>
        <v>43430</v>
      </c>
      <c r="BD6" s="350">
        <f t="shared" si="1"/>
        <v>43431</v>
      </c>
      <c r="BE6" s="469">
        <f t="shared" si="1"/>
        <v>43432</v>
      </c>
      <c r="BF6" s="350">
        <f t="shared" si="1"/>
        <v>43433</v>
      </c>
      <c r="BG6" s="350">
        <f t="shared" si="1"/>
        <v>43434</v>
      </c>
      <c r="BH6" s="350">
        <f t="shared" si="1"/>
        <v>43435</v>
      </c>
      <c r="BI6" s="351">
        <f t="shared" si="1"/>
        <v>43436</v>
      </c>
      <c r="BJ6" s="350">
        <f t="shared" si="1"/>
        <v>43437</v>
      </c>
      <c r="BK6" s="350">
        <f t="shared" si="1"/>
        <v>43438</v>
      </c>
      <c r="BL6" s="469">
        <f t="shared" si="1"/>
        <v>43439</v>
      </c>
      <c r="BM6" s="350">
        <f t="shared" si="1"/>
        <v>43440</v>
      </c>
      <c r="BN6" s="350">
        <f t="shared" si="1"/>
        <v>43441</v>
      </c>
      <c r="BO6" s="350">
        <f t="shared" si="1"/>
        <v>43442</v>
      </c>
      <c r="BP6" s="351">
        <f t="shared" si="1"/>
        <v>43443</v>
      </c>
      <c r="BQ6" s="350">
        <f t="shared" si="1"/>
        <v>43444</v>
      </c>
      <c r="BR6" s="350">
        <f t="shared" si="1"/>
        <v>43445</v>
      </c>
      <c r="BS6" s="469">
        <f t="shared" si="1"/>
        <v>43446</v>
      </c>
      <c r="BT6" s="350">
        <f t="shared" si="1"/>
        <v>43447</v>
      </c>
      <c r="BU6" s="350">
        <f t="shared" si="1"/>
        <v>43448</v>
      </c>
      <c r="BV6" s="350">
        <f t="shared" si="1"/>
        <v>43449</v>
      </c>
      <c r="BW6" s="351">
        <f t="shared" si="1"/>
        <v>43450</v>
      </c>
      <c r="BX6" s="350">
        <f t="shared" si="1"/>
        <v>43451</v>
      </c>
      <c r="BY6" s="350">
        <f t="shared" si="1"/>
        <v>43452</v>
      </c>
      <c r="BZ6" s="469">
        <f t="shared" si="1"/>
        <v>43453</v>
      </c>
      <c r="CA6" s="350">
        <f t="shared" si="1"/>
        <v>43454</v>
      </c>
      <c r="CB6" s="350">
        <f t="shared" si="1"/>
        <v>43455</v>
      </c>
      <c r="CC6" s="350">
        <f t="shared" si="1"/>
        <v>43456</v>
      </c>
      <c r="CD6" s="351">
        <f t="shared" si="1"/>
        <v>43457</v>
      </c>
      <c r="CE6" s="352">
        <f>CD6+1</f>
        <v>43458</v>
      </c>
      <c r="CF6" s="353">
        <f t="shared" ref="CF6:CJ6" si="2">CE6+1</f>
        <v>43459</v>
      </c>
      <c r="CG6" s="472">
        <f t="shared" si="2"/>
        <v>43460</v>
      </c>
      <c r="CH6" s="352">
        <f t="shared" si="2"/>
        <v>43461</v>
      </c>
      <c r="CI6" s="352">
        <f t="shared" si="2"/>
        <v>43462</v>
      </c>
      <c r="CJ6" s="352">
        <f t="shared" si="2"/>
        <v>43463</v>
      </c>
    </row>
    <row r="7" spans="1:90" s="354" customFormat="1" ht="13.5" thickBot="1">
      <c r="A7" s="473"/>
      <c r="B7" s="474"/>
      <c r="C7" s="475"/>
      <c r="D7" s="475"/>
      <c r="E7" s="475"/>
      <c r="F7" s="465"/>
      <c r="G7" s="474"/>
      <c r="H7" s="476"/>
      <c r="I7" s="476"/>
      <c r="J7" s="476"/>
      <c r="K7" s="476"/>
      <c r="L7" s="476"/>
      <c r="M7" s="476"/>
      <c r="N7" s="476"/>
      <c r="O7" s="476"/>
      <c r="P7" s="476"/>
      <c r="Q7" s="476"/>
      <c r="R7" s="476"/>
      <c r="S7" s="476"/>
      <c r="T7" s="465"/>
      <c r="U7" s="474"/>
      <c r="V7" s="475"/>
      <c r="W7" s="475"/>
      <c r="X7" s="475"/>
      <c r="Y7" s="473"/>
      <c r="Z7" s="477"/>
      <c r="AA7" s="478" t="s">
        <v>113</v>
      </c>
      <c r="AB7" s="478" t="s">
        <v>113</v>
      </c>
      <c r="AC7" s="478" t="s">
        <v>113</v>
      </c>
      <c r="AD7" s="478" t="s">
        <v>446</v>
      </c>
      <c r="AE7" s="478" t="s">
        <v>446</v>
      </c>
      <c r="AF7" s="478" t="s">
        <v>446</v>
      </c>
      <c r="AG7" s="479" t="s">
        <v>477</v>
      </c>
      <c r="AH7" s="478" t="s">
        <v>446</v>
      </c>
      <c r="AI7" s="478" t="s">
        <v>446</v>
      </c>
      <c r="AJ7" s="478" t="s">
        <v>446</v>
      </c>
      <c r="AK7" s="478" t="s">
        <v>446</v>
      </c>
      <c r="AL7" s="478" t="s">
        <v>446</v>
      </c>
      <c r="AM7" s="478" t="s">
        <v>446</v>
      </c>
      <c r="AN7" s="479" t="s">
        <v>477</v>
      </c>
      <c r="AO7" s="478" t="s">
        <v>446</v>
      </c>
      <c r="AP7" s="478" t="s">
        <v>446</v>
      </c>
      <c r="AQ7" s="478" t="s">
        <v>446</v>
      </c>
      <c r="AR7" s="478" t="s">
        <v>446</v>
      </c>
      <c r="AS7" s="478" t="s">
        <v>446</v>
      </c>
      <c r="AT7" s="478" t="s">
        <v>446</v>
      </c>
      <c r="AU7" s="479" t="s">
        <v>477</v>
      </c>
      <c r="AV7" s="478" t="s">
        <v>446</v>
      </c>
      <c r="AW7" s="478" t="s">
        <v>446</v>
      </c>
      <c r="AX7" s="478" t="s">
        <v>446</v>
      </c>
      <c r="AY7" s="478" t="s">
        <v>446</v>
      </c>
      <c r="AZ7" s="478" t="s">
        <v>446</v>
      </c>
      <c r="BA7" s="478" t="s">
        <v>446</v>
      </c>
      <c r="BB7" s="479" t="s">
        <v>455</v>
      </c>
      <c r="BC7" s="478" t="s">
        <v>446</v>
      </c>
      <c r="BD7" s="478" t="s">
        <v>446</v>
      </c>
      <c r="BE7" s="478" t="s">
        <v>446</v>
      </c>
      <c r="BF7" s="478" t="s">
        <v>446</v>
      </c>
      <c r="BG7" s="478" t="s">
        <v>446</v>
      </c>
      <c r="BH7" s="478" t="s">
        <v>447</v>
      </c>
      <c r="BI7" s="479" t="s">
        <v>455</v>
      </c>
      <c r="BJ7" s="478" t="s">
        <v>447</v>
      </c>
      <c r="BK7" s="478" t="s">
        <v>447</v>
      </c>
      <c r="BL7" s="478" t="s">
        <v>447</v>
      </c>
      <c r="BM7" s="478" t="s">
        <v>447</v>
      </c>
      <c r="BN7" s="478" t="s">
        <v>447</v>
      </c>
      <c r="BO7" s="478" t="s">
        <v>447</v>
      </c>
      <c r="BP7" s="479" t="s">
        <v>455</v>
      </c>
      <c r="BQ7" s="478" t="s">
        <v>447</v>
      </c>
      <c r="BR7" s="478" t="s">
        <v>447</v>
      </c>
      <c r="BS7" s="478" t="s">
        <v>447</v>
      </c>
      <c r="BT7" s="478" t="s">
        <v>447</v>
      </c>
      <c r="BU7" s="478" t="s">
        <v>447</v>
      </c>
      <c r="BV7" s="478" t="s">
        <v>447</v>
      </c>
      <c r="BW7" s="479" t="s">
        <v>455</v>
      </c>
      <c r="BX7" s="478" t="s">
        <v>447</v>
      </c>
      <c r="BY7" s="478" t="s">
        <v>447</v>
      </c>
      <c r="BZ7" s="478" t="s">
        <v>447</v>
      </c>
      <c r="CA7" s="478" t="s">
        <v>447</v>
      </c>
      <c r="CB7" s="478" t="s">
        <v>447</v>
      </c>
      <c r="CC7" s="478" t="s">
        <v>447</v>
      </c>
      <c r="CD7" s="479" t="s">
        <v>455</v>
      </c>
      <c r="CE7" s="478" t="s">
        <v>447</v>
      </c>
      <c r="CF7" s="478" t="s">
        <v>447</v>
      </c>
      <c r="CG7" s="478" t="s">
        <v>447</v>
      </c>
      <c r="CH7" s="478" t="s">
        <v>447</v>
      </c>
      <c r="CI7" s="478" t="s">
        <v>447</v>
      </c>
      <c r="CJ7" s="478" t="s">
        <v>447</v>
      </c>
    </row>
    <row r="8" spans="1:90" s="354" customFormat="1">
      <c r="A8" s="676">
        <v>186002998</v>
      </c>
      <c r="B8" s="480" t="s">
        <v>456</v>
      </c>
      <c r="C8" s="481">
        <f>SUM(H8:H8)</f>
        <v>0</v>
      </c>
      <c r="D8" s="481">
        <f>SUM(I8:L8)</f>
        <v>24</v>
      </c>
      <c r="E8" s="481">
        <f>SUM(M8:P8)</f>
        <v>33</v>
      </c>
      <c r="F8" s="482"/>
      <c r="G8" s="480" t="s">
        <v>457</v>
      </c>
      <c r="H8" s="458">
        <v>0</v>
      </c>
      <c r="I8" s="483">
        <v>6</v>
      </c>
      <c r="J8" s="458">
        <v>6</v>
      </c>
      <c r="K8" s="458">
        <v>6</v>
      </c>
      <c r="L8" s="458">
        <v>6</v>
      </c>
      <c r="M8" s="458">
        <v>0</v>
      </c>
      <c r="N8" s="458">
        <v>6</v>
      </c>
      <c r="O8" s="458">
        <v>16</v>
      </c>
      <c r="P8" s="458">
        <v>11</v>
      </c>
      <c r="Q8" s="458"/>
      <c r="R8" s="458"/>
      <c r="S8" s="458"/>
      <c r="T8" s="455"/>
      <c r="U8" s="480" t="s">
        <v>456</v>
      </c>
      <c r="V8" s="481">
        <f>SUM(H8)</f>
        <v>0</v>
      </c>
      <c r="W8" s="481">
        <f>SUM(I8:L8)</f>
        <v>24</v>
      </c>
      <c r="X8" s="481">
        <f>SUM(M8:P8)</f>
        <v>33</v>
      </c>
      <c r="Y8" s="481"/>
      <c r="Z8" s="480" t="s">
        <v>458</v>
      </c>
      <c r="AA8" s="484"/>
      <c r="AB8" s="485"/>
      <c r="AC8" s="485"/>
      <c r="AD8" s="485"/>
      <c r="AE8" s="485"/>
      <c r="AF8" s="485"/>
      <c r="AG8" s="486"/>
      <c r="AH8" s="485"/>
      <c r="AI8" s="485"/>
      <c r="AJ8" s="485"/>
      <c r="AK8" s="485"/>
      <c r="AL8" s="485"/>
      <c r="AM8" s="485"/>
      <c r="AN8" s="486"/>
      <c r="AO8" s="485"/>
      <c r="AP8" s="485"/>
      <c r="AQ8" s="485"/>
      <c r="AR8" s="485"/>
      <c r="AS8" s="485"/>
      <c r="AT8" s="485"/>
      <c r="AU8" s="486"/>
      <c r="AV8" s="485"/>
      <c r="AW8" s="485"/>
      <c r="AX8" s="485"/>
      <c r="AY8" s="485"/>
      <c r="AZ8" s="485"/>
      <c r="BA8" s="485"/>
      <c r="BB8" s="486"/>
      <c r="BC8" s="485"/>
      <c r="BD8" s="485"/>
      <c r="BE8" s="485">
        <v>12</v>
      </c>
      <c r="BF8" s="485"/>
      <c r="BG8" s="485"/>
      <c r="BH8" s="485"/>
      <c r="BI8" s="486"/>
      <c r="BJ8" s="485"/>
      <c r="BK8" s="485"/>
      <c r="BL8" s="485">
        <v>6</v>
      </c>
      <c r="BM8" s="485"/>
      <c r="BN8" s="485"/>
      <c r="BO8" s="485"/>
      <c r="BP8" s="486"/>
      <c r="BQ8" s="485"/>
      <c r="BR8" s="485"/>
      <c r="BS8" s="485">
        <v>12</v>
      </c>
      <c r="BT8" s="485"/>
      <c r="BU8" s="485"/>
      <c r="BV8" s="485"/>
      <c r="BW8" s="486"/>
      <c r="BX8" s="485"/>
      <c r="BY8" s="485"/>
      <c r="BZ8" s="485">
        <v>16</v>
      </c>
      <c r="CA8" s="485"/>
      <c r="CB8" s="485">
        <v>0</v>
      </c>
      <c r="CC8" s="485">
        <v>0</v>
      </c>
      <c r="CD8" s="486">
        <v>0</v>
      </c>
      <c r="CE8" s="485">
        <v>0</v>
      </c>
      <c r="CF8" s="485">
        <v>0</v>
      </c>
      <c r="CG8" s="485">
        <v>11</v>
      </c>
      <c r="CH8" s="485">
        <v>0</v>
      </c>
      <c r="CI8" s="485">
        <v>0</v>
      </c>
      <c r="CJ8" s="485">
        <v>0</v>
      </c>
      <c r="CK8" s="354" t="s">
        <v>478</v>
      </c>
    </row>
    <row r="9" spans="1:90" s="438" customFormat="1">
      <c r="A9" s="677"/>
      <c r="B9" s="487" t="s">
        <v>459</v>
      </c>
      <c r="C9" s="488">
        <f>SUM(H9:H9)</f>
        <v>0</v>
      </c>
      <c r="D9" s="488">
        <f>SUM(I9:L9)</f>
        <v>12</v>
      </c>
      <c r="E9" s="488">
        <f>SUM(M9:P9)</f>
        <v>45</v>
      </c>
      <c r="F9" s="465"/>
      <c r="G9" s="487" t="s">
        <v>459</v>
      </c>
      <c r="H9" s="489">
        <f>SUM(AA8:AC8)</f>
        <v>0</v>
      </c>
      <c r="I9" s="489">
        <f>SUM(AD8:AJ8)</f>
        <v>0</v>
      </c>
      <c r="J9" s="489">
        <f>SUM(AK8:AQ8)</f>
        <v>0</v>
      </c>
      <c r="K9" s="489">
        <f>SUM(AR8:AX8)</f>
        <v>0</v>
      </c>
      <c r="L9" s="489">
        <f>SUM(AY8:BE8)</f>
        <v>12</v>
      </c>
      <c r="M9" s="489">
        <f>SUM(BF8:BL8)</f>
        <v>6</v>
      </c>
      <c r="N9" s="489">
        <f>SUM(BM8:BS8)</f>
        <v>12</v>
      </c>
      <c r="O9" s="489">
        <f>SUM(BT8:BZ8)</f>
        <v>16</v>
      </c>
      <c r="P9" s="489">
        <f>SUM(CA8:CG8)</f>
        <v>11</v>
      </c>
      <c r="Q9" s="489"/>
      <c r="R9" s="489"/>
      <c r="S9" s="489"/>
      <c r="T9" s="465"/>
      <c r="U9" s="490" t="s">
        <v>460</v>
      </c>
      <c r="V9" s="489">
        <f>SUMIF($AA$7:$AC$7,$V$5,$AA9:$AC9)</f>
        <v>0</v>
      </c>
      <c r="W9" s="489">
        <f>SUMIF($AD$7:$BE$7,$W$5,$AD9:$BE9)</f>
        <v>12</v>
      </c>
      <c r="X9" s="489">
        <f>SUMIF($BF$7:$CI$7,$X$5,$BF9:$CI9)</f>
        <v>28</v>
      </c>
      <c r="Y9" s="489"/>
      <c r="Z9" s="490" t="s">
        <v>461</v>
      </c>
      <c r="AA9" s="491"/>
      <c r="AB9" s="491"/>
      <c r="AC9" s="491"/>
      <c r="AD9" s="491"/>
      <c r="AE9" s="491"/>
      <c r="AF9" s="491"/>
      <c r="AG9" s="492"/>
      <c r="AH9" s="491"/>
      <c r="AI9" s="491"/>
      <c r="AJ9" s="491"/>
      <c r="AK9" s="491"/>
      <c r="AL9" s="491"/>
      <c r="AM9" s="491"/>
      <c r="AN9" s="492"/>
      <c r="AO9" s="493"/>
      <c r="AP9" s="493"/>
      <c r="AQ9" s="493"/>
      <c r="AR9" s="493"/>
      <c r="AS9" s="493"/>
      <c r="AT9" s="493"/>
      <c r="AU9" s="494"/>
      <c r="AV9" s="493"/>
      <c r="AW9" s="493"/>
      <c r="AX9" s="493"/>
      <c r="AY9" s="493"/>
      <c r="AZ9" s="493">
        <v>6</v>
      </c>
      <c r="BA9" s="493"/>
      <c r="BB9" s="492"/>
      <c r="BC9" s="491">
        <v>6</v>
      </c>
      <c r="BD9" s="491"/>
      <c r="BE9" s="491"/>
      <c r="BF9" s="491"/>
      <c r="BG9" s="491">
        <v>6</v>
      </c>
      <c r="BH9" s="491"/>
      <c r="BI9" s="492"/>
      <c r="BJ9" s="491"/>
      <c r="BK9" s="491"/>
      <c r="BL9" s="491"/>
      <c r="BM9" s="491"/>
      <c r="BN9" s="491"/>
      <c r="BO9" s="491"/>
      <c r="BP9" s="492"/>
      <c r="BQ9" s="491"/>
      <c r="BR9" s="491"/>
      <c r="BS9" s="491">
        <v>12</v>
      </c>
      <c r="BT9" s="491"/>
      <c r="BU9" s="491"/>
      <c r="BV9" s="491"/>
      <c r="BW9" s="492"/>
      <c r="BX9" s="491"/>
      <c r="BY9" s="491"/>
      <c r="BZ9" s="491">
        <v>16</v>
      </c>
      <c r="CA9" s="491"/>
      <c r="CB9" s="491"/>
      <c r="CC9" s="491"/>
      <c r="CD9" s="492"/>
      <c r="CE9" s="491"/>
      <c r="CF9" s="491"/>
      <c r="CG9" s="491"/>
      <c r="CH9" s="491"/>
      <c r="CI9" s="491"/>
      <c r="CJ9" s="491"/>
      <c r="CK9" s="354"/>
    </row>
    <row r="10" spans="1:90" s="504" customFormat="1" ht="13.5" thickBot="1">
      <c r="A10" s="678"/>
      <c r="B10" s="495" t="s">
        <v>462</v>
      </c>
      <c r="C10" s="496">
        <f>C9-C8</f>
        <v>0</v>
      </c>
      <c r="D10" s="496">
        <f>D9-D8+C10</f>
        <v>-12</v>
      </c>
      <c r="E10" s="496">
        <f>E9-E8+D10</f>
        <v>0</v>
      </c>
      <c r="F10" s="455"/>
      <c r="G10" s="495" t="s">
        <v>462</v>
      </c>
      <c r="H10" s="496">
        <f>H9-H8</f>
        <v>0</v>
      </c>
      <c r="I10" s="496">
        <f>H10+I9-I8</f>
        <v>-6</v>
      </c>
      <c r="J10" s="496">
        <f t="shared" ref="J10:P10" si="3">I10+J9-J8</f>
        <v>-12</v>
      </c>
      <c r="K10" s="496">
        <f t="shared" si="3"/>
        <v>-18</v>
      </c>
      <c r="L10" s="496">
        <f t="shared" si="3"/>
        <v>-12</v>
      </c>
      <c r="M10" s="496">
        <f>L10+M9-M8</f>
        <v>-6</v>
      </c>
      <c r="N10" s="496">
        <f t="shared" si="3"/>
        <v>0</v>
      </c>
      <c r="O10" s="496">
        <f t="shared" si="3"/>
        <v>0</v>
      </c>
      <c r="P10" s="496">
        <f t="shared" si="3"/>
        <v>0</v>
      </c>
      <c r="Q10" s="496"/>
      <c r="R10" s="496"/>
      <c r="S10" s="496"/>
      <c r="T10" s="455"/>
      <c r="U10" s="497" t="s">
        <v>463</v>
      </c>
      <c r="V10" s="498">
        <f>V9-V8</f>
        <v>0</v>
      </c>
      <c r="W10" s="498">
        <f>W9-W8+V10</f>
        <v>-12</v>
      </c>
      <c r="X10" s="498">
        <f>X9-X8+W10</f>
        <v>-17</v>
      </c>
      <c r="Y10" s="499"/>
      <c r="Z10" s="500" t="s">
        <v>462</v>
      </c>
      <c r="AA10" s="501">
        <v>0</v>
      </c>
      <c r="AB10" s="501">
        <f t="shared" ref="AB10:AT10" si="4">AA10+AB9-AB8</f>
        <v>0</v>
      </c>
      <c r="AC10" s="501">
        <f t="shared" si="4"/>
        <v>0</v>
      </c>
      <c r="AD10" s="501">
        <f t="shared" si="4"/>
        <v>0</v>
      </c>
      <c r="AE10" s="501">
        <f t="shared" si="4"/>
        <v>0</v>
      </c>
      <c r="AF10" s="502">
        <f t="shared" si="4"/>
        <v>0</v>
      </c>
      <c r="AG10" s="503">
        <f t="shared" si="4"/>
        <v>0</v>
      </c>
      <c r="AH10" s="501">
        <f t="shared" si="4"/>
        <v>0</v>
      </c>
      <c r="AI10" s="501">
        <f t="shared" si="4"/>
        <v>0</v>
      </c>
      <c r="AJ10" s="501">
        <f t="shared" si="4"/>
        <v>0</v>
      </c>
      <c r="AK10" s="501">
        <f t="shared" si="4"/>
        <v>0</v>
      </c>
      <c r="AL10" s="501">
        <f t="shared" si="4"/>
        <v>0</v>
      </c>
      <c r="AM10" s="501">
        <f t="shared" si="4"/>
        <v>0</v>
      </c>
      <c r="AN10" s="503">
        <f t="shared" si="4"/>
        <v>0</v>
      </c>
      <c r="AO10" s="501">
        <f t="shared" si="4"/>
        <v>0</v>
      </c>
      <c r="AP10" s="501">
        <f t="shared" si="4"/>
        <v>0</v>
      </c>
      <c r="AQ10" s="501">
        <f t="shared" si="4"/>
        <v>0</v>
      </c>
      <c r="AR10" s="501">
        <f t="shared" si="4"/>
        <v>0</v>
      </c>
      <c r="AS10" s="501">
        <f t="shared" si="4"/>
        <v>0</v>
      </c>
      <c r="AT10" s="501">
        <f t="shared" si="4"/>
        <v>0</v>
      </c>
      <c r="AU10" s="503"/>
      <c r="AV10" s="501">
        <f>AT10+AV9-AV8</f>
        <v>0</v>
      </c>
      <c r="AW10" s="501">
        <f t="shared" ref="AW10:BA10" si="5">AV10+AW9-AW8</f>
        <v>0</v>
      </c>
      <c r="AX10" s="501">
        <f t="shared" si="5"/>
        <v>0</v>
      </c>
      <c r="AY10" s="501">
        <f t="shared" si="5"/>
        <v>0</v>
      </c>
      <c r="AZ10" s="501">
        <f t="shared" si="5"/>
        <v>6</v>
      </c>
      <c r="BA10" s="501">
        <f t="shared" si="5"/>
        <v>6</v>
      </c>
      <c r="BB10" s="503"/>
      <c r="BC10" s="501">
        <f>BA10+BC9-BC8</f>
        <v>12</v>
      </c>
      <c r="BD10" s="501">
        <f t="shared" ref="BD10:BH10" si="6">BC10+BD9-BD8</f>
        <v>12</v>
      </c>
      <c r="BE10" s="501">
        <f t="shared" si="6"/>
        <v>0</v>
      </c>
      <c r="BF10" s="501">
        <f t="shared" si="6"/>
        <v>0</v>
      </c>
      <c r="BG10" s="501">
        <f t="shared" si="6"/>
        <v>6</v>
      </c>
      <c r="BH10" s="501">
        <f t="shared" si="6"/>
        <v>6</v>
      </c>
      <c r="BI10" s="503"/>
      <c r="BJ10" s="501">
        <f>BH10+BJ9-BJ8</f>
        <v>6</v>
      </c>
      <c r="BK10" s="501">
        <f t="shared" ref="BK10:BO10" si="7">BJ10+BK9-BK8</f>
        <v>6</v>
      </c>
      <c r="BL10" s="501">
        <f t="shared" si="7"/>
        <v>0</v>
      </c>
      <c r="BM10" s="501">
        <f t="shared" si="7"/>
        <v>0</v>
      </c>
      <c r="BN10" s="501">
        <f t="shared" si="7"/>
        <v>0</v>
      </c>
      <c r="BO10" s="501">
        <f t="shared" si="7"/>
        <v>0</v>
      </c>
      <c r="BP10" s="503"/>
      <c r="BQ10" s="501">
        <f>BO10+BQ9-BQ8</f>
        <v>0</v>
      </c>
      <c r="BR10" s="501">
        <f t="shared" ref="BR10:BV10" si="8">BQ10+BR9-BR8</f>
        <v>0</v>
      </c>
      <c r="BS10" s="501">
        <f t="shared" si="8"/>
        <v>0</v>
      </c>
      <c r="BT10" s="501">
        <f t="shared" si="8"/>
        <v>0</v>
      </c>
      <c r="BU10" s="501">
        <f t="shared" si="8"/>
        <v>0</v>
      </c>
      <c r="BV10" s="501">
        <f t="shared" si="8"/>
        <v>0</v>
      </c>
      <c r="BW10" s="503"/>
      <c r="BX10" s="501">
        <f>BV10+BX9-BX8</f>
        <v>0</v>
      </c>
      <c r="BY10" s="501">
        <f t="shared" ref="BY10:CC10" si="9">BX10+BY9-BY8</f>
        <v>0</v>
      </c>
      <c r="BZ10" s="501">
        <f t="shared" si="9"/>
        <v>0</v>
      </c>
      <c r="CA10" s="501">
        <f t="shared" si="9"/>
        <v>0</v>
      </c>
      <c r="CB10" s="501">
        <f t="shared" si="9"/>
        <v>0</v>
      </c>
      <c r="CC10" s="501">
        <f t="shared" si="9"/>
        <v>0</v>
      </c>
      <c r="CD10" s="503"/>
      <c r="CE10" s="501">
        <f>CC10+CE9-CE8</f>
        <v>0</v>
      </c>
      <c r="CF10" s="501">
        <f t="shared" ref="CF10:CJ10" si="10">CE10+CF9-CF8</f>
        <v>0</v>
      </c>
      <c r="CG10" s="501">
        <f t="shared" si="10"/>
        <v>-11</v>
      </c>
      <c r="CH10" s="501">
        <f t="shared" si="10"/>
        <v>-11</v>
      </c>
      <c r="CI10" s="501">
        <f t="shared" si="10"/>
        <v>-11</v>
      </c>
      <c r="CJ10" s="501">
        <f t="shared" si="10"/>
        <v>-11</v>
      </c>
    </row>
    <row r="11" spans="1:90" s="507" customFormat="1" ht="13.5" thickBot="1">
      <c r="A11" s="505"/>
      <c r="B11" s="506"/>
      <c r="C11" s="506"/>
      <c r="D11" s="506"/>
      <c r="E11" s="506"/>
      <c r="G11" s="506"/>
      <c r="H11" s="506"/>
      <c r="I11" s="506"/>
      <c r="J11" s="506"/>
      <c r="K11" s="506"/>
      <c r="L11" s="506"/>
      <c r="M11" s="506"/>
      <c r="N11" s="506"/>
      <c r="O11" s="506"/>
      <c r="P11" s="506"/>
      <c r="Q11" s="506"/>
      <c r="U11" s="506"/>
      <c r="V11" s="506"/>
      <c r="W11" s="506"/>
      <c r="X11" s="506"/>
      <c r="Y11" s="506"/>
      <c r="Z11" s="506"/>
      <c r="AA11" s="508"/>
      <c r="AB11" s="508"/>
      <c r="AC11" s="508"/>
      <c r="AD11" s="508"/>
      <c r="AE11" s="508"/>
      <c r="AF11" s="508"/>
      <c r="AG11" s="509"/>
      <c r="AH11" s="508"/>
      <c r="AI11" s="508"/>
      <c r="AJ11" s="508"/>
      <c r="AK11" s="508"/>
      <c r="AL11" s="508"/>
      <c r="AM11" s="508"/>
      <c r="AN11" s="509"/>
      <c r="AO11" s="508"/>
      <c r="AP11" s="508"/>
      <c r="AQ11" s="508"/>
      <c r="AR11" s="508"/>
      <c r="AS11" s="508"/>
      <c r="AT11" s="508"/>
      <c r="AU11" s="509"/>
      <c r="AV11" s="508"/>
      <c r="AW11" s="508"/>
      <c r="AX11" s="508"/>
      <c r="AY11" s="508"/>
      <c r="AZ11" s="508"/>
      <c r="BA11" s="508"/>
      <c r="BB11" s="509"/>
      <c r="BC11" s="508"/>
      <c r="BD11" s="508"/>
      <c r="BE11" s="508"/>
      <c r="BF11" s="508"/>
      <c r="BG11" s="508"/>
      <c r="BH11" s="508"/>
      <c r="BI11" s="509"/>
      <c r="BJ11" s="508"/>
      <c r="BK11" s="508"/>
      <c r="BL11" s="508"/>
      <c r="BM11" s="508"/>
      <c r="BN11" s="508"/>
      <c r="BO11" s="508"/>
      <c r="BP11" s="509"/>
      <c r="BQ11" s="508"/>
      <c r="BR11" s="508"/>
      <c r="BS11" s="508"/>
      <c r="BT11" s="508"/>
      <c r="BU11" s="508"/>
      <c r="BV11" s="508"/>
      <c r="BW11" s="509"/>
      <c r="BX11" s="508"/>
      <c r="BY11" s="508"/>
      <c r="BZ11" s="508"/>
      <c r="CA11" s="508"/>
      <c r="CB11" s="508"/>
      <c r="CC11" s="508"/>
      <c r="CD11" s="509"/>
      <c r="CE11" s="508"/>
      <c r="CF11" s="508"/>
      <c r="CG11" s="508"/>
      <c r="CH11" s="508"/>
      <c r="CI11" s="508"/>
      <c r="CJ11" s="508"/>
    </row>
    <row r="12" spans="1:90" s="354" customFormat="1">
      <c r="A12" s="676">
        <v>186299800</v>
      </c>
      <c r="B12" s="480" t="s">
        <v>456</v>
      </c>
      <c r="C12" s="488">
        <f>SUM(H12:H12)</f>
        <v>0</v>
      </c>
      <c r="D12" s="488">
        <f>SUM(I12:L12)</f>
        <v>190</v>
      </c>
      <c r="E12" s="488">
        <f>SUM(M12:P12)</f>
        <v>210</v>
      </c>
      <c r="F12" s="455"/>
      <c r="G12" s="480" t="s">
        <v>457</v>
      </c>
      <c r="H12" s="458">
        <v>0</v>
      </c>
      <c r="I12" s="483">
        <v>40</v>
      </c>
      <c r="J12" s="458">
        <v>50</v>
      </c>
      <c r="K12" s="458">
        <v>50</v>
      </c>
      <c r="L12" s="458">
        <v>50</v>
      </c>
      <c r="M12" s="458">
        <v>50</v>
      </c>
      <c r="N12" s="458">
        <v>55</v>
      </c>
      <c r="O12" s="458">
        <v>55</v>
      </c>
      <c r="P12" s="458">
        <v>50</v>
      </c>
      <c r="Q12" s="458"/>
      <c r="R12" s="458"/>
      <c r="S12" s="458"/>
      <c r="T12" s="510"/>
      <c r="U12" s="480" t="s">
        <v>456</v>
      </c>
      <c r="V12" s="481">
        <f>SUM(H12)</f>
        <v>0</v>
      </c>
      <c r="W12" s="481">
        <f>SUM(I12:L12)</f>
        <v>190</v>
      </c>
      <c r="X12" s="481">
        <f>SUM(M12:P12)</f>
        <v>210</v>
      </c>
      <c r="Y12" s="511"/>
      <c r="Z12" s="480" t="s">
        <v>458</v>
      </c>
      <c r="AA12" s="484"/>
      <c r="AB12" s="485"/>
      <c r="AC12" s="485"/>
      <c r="AD12" s="485"/>
      <c r="AE12" s="485"/>
      <c r="AF12" s="485"/>
      <c r="AG12" s="486"/>
      <c r="AH12" s="485"/>
      <c r="AI12" s="485"/>
      <c r="AJ12" s="485">
        <v>12</v>
      </c>
      <c r="AK12" s="485"/>
      <c r="AL12" s="485"/>
      <c r="AM12" s="485"/>
      <c r="AN12" s="486"/>
      <c r="AO12" s="485"/>
      <c r="AP12" s="485"/>
      <c r="AQ12" s="485"/>
      <c r="AR12" s="485"/>
      <c r="AS12" s="485"/>
      <c r="AT12" s="485"/>
      <c r="AU12" s="486"/>
      <c r="AV12" s="485"/>
      <c r="AW12" s="485"/>
      <c r="AX12" s="485">
        <f>29+31+7</f>
        <v>67</v>
      </c>
      <c r="AY12" s="485"/>
      <c r="AZ12" s="485"/>
      <c r="BA12" s="485"/>
      <c r="BB12" s="486"/>
      <c r="BC12" s="485"/>
      <c r="BD12" s="485"/>
      <c r="BE12" s="485">
        <f>64+15+20</f>
        <v>99</v>
      </c>
      <c r="BF12" s="485"/>
      <c r="BG12" s="485"/>
      <c r="BH12" s="485"/>
      <c r="BI12" s="486"/>
      <c r="BJ12" s="485"/>
      <c r="BK12" s="485"/>
      <c r="BL12" s="485">
        <f>56+6</f>
        <v>62</v>
      </c>
      <c r="BM12" s="485"/>
      <c r="BN12" s="485"/>
      <c r="BO12" s="485"/>
      <c r="BP12" s="486"/>
      <c r="BQ12" s="485"/>
      <c r="BR12" s="485"/>
      <c r="BS12" s="485">
        <v>55</v>
      </c>
      <c r="BT12" s="485"/>
      <c r="BU12" s="485"/>
      <c r="BV12" s="485"/>
      <c r="BW12" s="486"/>
      <c r="BX12" s="485"/>
      <c r="BY12" s="485"/>
      <c r="BZ12" s="512">
        <v>43</v>
      </c>
      <c r="CA12" s="485"/>
      <c r="CB12" s="485"/>
      <c r="CC12" s="485"/>
      <c r="CD12" s="486"/>
      <c r="CE12" s="485"/>
      <c r="CF12" s="485"/>
      <c r="CG12" s="485">
        <v>62</v>
      </c>
      <c r="CH12" s="485"/>
      <c r="CI12" s="485"/>
      <c r="CJ12" s="485">
        <v>0</v>
      </c>
      <c r="CK12" s="354" t="s">
        <v>478</v>
      </c>
      <c r="CL12" s="354" t="s">
        <v>479</v>
      </c>
    </row>
    <row r="13" spans="1:90" s="438" customFormat="1">
      <c r="A13" s="677"/>
      <c r="B13" s="487" t="s">
        <v>459</v>
      </c>
      <c r="C13" s="488">
        <f>SUM(H13:H13)</f>
        <v>0</v>
      </c>
      <c r="D13" s="488">
        <f>SUM(I13:L13)</f>
        <v>178</v>
      </c>
      <c r="E13" s="488">
        <f>SUM(M13:P13)</f>
        <v>222</v>
      </c>
      <c r="F13" s="465"/>
      <c r="G13" s="487" t="s">
        <v>459</v>
      </c>
      <c r="H13" s="489">
        <f>SUM(AA12:AC12)</f>
        <v>0</v>
      </c>
      <c r="I13" s="489">
        <f>SUM(AD12:AJ12)</f>
        <v>12</v>
      </c>
      <c r="J13" s="489">
        <f>SUM(AK12:AQ12)</f>
        <v>0</v>
      </c>
      <c r="K13" s="489">
        <f>SUM(AR12:AX12)</f>
        <v>67</v>
      </c>
      <c r="L13" s="489">
        <f>SUM(AY12:BE12)</f>
        <v>99</v>
      </c>
      <c r="M13" s="489">
        <f>SUM(BF12:BL12)</f>
        <v>62</v>
      </c>
      <c r="N13" s="489">
        <f>SUM(BM12:BS12)</f>
        <v>55</v>
      </c>
      <c r="O13" s="489">
        <f>SUM(BT12:BZ12)</f>
        <v>43</v>
      </c>
      <c r="P13" s="489">
        <f>SUM(CA12:CG12)</f>
        <v>62</v>
      </c>
      <c r="Q13" s="489"/>
      <c r="R13" s="489"/>
      <c r="S13" s="489"/>
      <c r="T13" s="465"/>
      <c r="U13" s="490" t="s">
        <v>460</v>
      </c>
      <c r="V13" s="489">
        <f>SUMIF($AA$7:$AC$7,$V$5,$AA13:$AC13)</f>
        <v>0</v>
      </c>
      <c r="W13" s="489">
        <f>SUMIF($AD$7:$BE$7,$W$5,$AD13:$BE13)</f>
        <v>178</v>
      </c>
      <c r="X13" s="489">
        <f>SUMIF($BF$7:$CI$7,$X$5,$BF13:$CI13)</f>
        <v>152</v>
      </c>
      <c r="Y13" s="513"/>
      <c r="Z13" s="490" t="s">
        <v>461</v>
      </c>
      <c r="AA13" s="491"/>
      <c r="AB13" s="491"/>
      <c r="AC13" s="514"/>
      <c r="AD13" s="491"/>
      <c r="AE13" s="491"/>
      <c r="AF13" s="491"/>
      <c r="AG13" s="492"/>
      <c r="AH13" s="493">
        <v>12</v>
      </c>
      <c r="AI13" s="493"/>
      <c r="AJ13" s="493"/>
      <c r="AK13" s="493"/>
      <c r="AL13" s="493"/>
      <c r="AM13" s="493"/>
      <c r="AN13" s="494"/>
      <c r="AO13" s="493"/>
      <c r="AP13" s="493"/>
      <c r="AQ13" s="493"/>
      <c r="AR13" s="493"/>
      <c r="AS13" s="493"/>
      <c r="AT13" s="493"/>
      <c r="AU13" s="494"/>
      <c r="AV13" s="493">
        <v>24</v>
      </c>
      <c r="AW13" s="493"/>
      <c r="AX13" s="493">
        <v>43</v>
      </c>
      <c r="AY13" s="493"/>
      <c r="AZ13" s="493">
        <v>8</v>
      </c>
      <c r="BA13" s="493"/>
      <c r="BB13" s="492"/>
      <c r="BC13" s="491">
        <v>40</v>
      </c>
      <c r="BD13" s="491"/>
      <c r="BE13" s="514">
        <v>51</v>
      </c>
      <c r="BF13" s="491"/>
      <c r="BG13" s="491">
        <v>24</v>
      </c>
      <c r="BH13" s="491"/>
      <c r="BI13" s="492"/>
      <c r="BJ13" s="491">
        <v>8</v>
      </c>
      <c r="BK13" s="491"/>
      <c r="BL13" s="491">
        <v>30</v>
      </c>
      <c r="BM13" s="491"/>
      <c r="BN13" s="491">
        <v>24</v>
      </c>
      <c r="BO13" s="491"/>
      <c r="BP13" s="492"/>
      <c r="BQ13" s="491">
        <v>16</v>
      </c>
      <c r="BR13" s="491"/>
      <c r="BS13" s="491">
        <v>15</v>
      </c>
      <c r="BT13" s="491"/>
      <c r="BU13" s="491">
        <v>8</v>
      </c>
      <c r="BV13" s="491"/>
      <c r="BW13" s="492"/>
      <c r="BX13" s="491">
        <v>24</v>
      </c>
      <c r="BY13" s="491"/>
      <c r="BZ13" s="491">
        <v>11</v>
      </c>
      <c r="CA13" s="491"/>
      <c r="CB13" s="491">
        <v>16</v>
      </c>
      <c r="CC13" s="491"/>
      <c r="CD13" s="492"/>
      <c r="CE13" s="491"/>
      <c r="CF13" s="491"/>
      <c r="CG13" s="491"/>
      <c r="CH13" s="491"/>
      <c r="CI13" s="491"/>
      <c r="CJ13" s="491"/>
      <c r="CK13" s="354"/>
    </row>
    <row r="14" spans="1:90" s="504" customFormat="1" ht="13.5" thickBot="1">
      <c r="A14" s="678"/>
      <c r="B14" s="495" t="s">
        <v>462</v>
      </c>
      <c r="C14" s="496">
        <f>C13-C12</f>
        <v>0</v>
      </c>
      <c r="D14" s="496">
        <f>D13-D12+C14</f>
        <v>-12</v>
      </c>
      <c r="E14" s="496">
        <f>E13-E12+D14</f>
        <v>0</v>
      </c>
      <c r="F14" s="455"/>
      <c r="G14" s="495" t="s">
        <v>462</v>
      </c>
      <c r="H14" s="496">
        <f>H13-H12</f>
        <v>0</v>
      </c>
      <c r="I14" s="496">
        <f>H14+I13-I12</f>
        <v>-28</v>
      </c>
      <c r="J14" s="496">
        <f t="shared" ref="J14:L14" si="11">I14+J13-J12</f>
        <v>-78</v>
      </c>
      <c r="K14" s="496">
        <f t="shared" si="11"/>
        <v>-61</v>
      </c>
      <c r="L14" s="496">
        <f t="shared" si="11"/>
        <v>-12</v>
      </c>
      <c r="M14" s="496">
        <f>L14+M13-M12</f>
        <v>0</v>
      </c>
      <c r="N14" s="496">
        <f t="shared" ref="N14:P14" si="12">M14+N13-N12</f>
        <v>0</v>
      </c>
      <c r="O14" s="496">
        <f t="shared" si="12"/>
        <v>-12</v>
      </c>
      <c r="P14" s="496">
        <f t="shared" si="12"/>
        <v>0</v>
      </c>
      <c r="Q14" s="496"/>
      <c r="R14" s="496"/>
      <c r="S14" s="496"/>
      <c r="T14" s="455"/>
      <c r="U14" s="497" t="s">
        <v>463</v>
      </c>
      <c r="V14" s="498">
        <f>V13-V12</f>
        <v>0</v>
      </c>
      <c r="W14" s="498">
        <f>W13-W12+V14</f>
        <v>-12</v>
      </c>
      <c r="X14" s="498">
        <f>X13-X12+W14</f>
        <v>-70</v>
      </c>
      <c r="Y14" s="499"/>
      <c r="Z14" s="500" t="s">
        <v>462</v>
      </c>
      <c r="AA14" s="501">
        <v>0</v>
      </c>
      <c r="AB14" s="501">
        <f t="shared" ref="AB14:AT14" si="13">AA14+AB13-AB12</f>
        <v>0</v>
      </c>
      <c r="AC14" s="501">
        <f t="shared" si="13"/>
        <v>0</v>
      </c>
      <c r="AD14" s="501">
        <f t="shared" si="13"/>
        <v>0</v>
      </c>
      <c r="AE14" s="501">
        <f t="shared" si="13"/>
        <v>0</v>
      </c>
      <c r="AF14" s="502">
        <f t="shared" si="13"/>
        <v>0</v>
      </c>
      <c r="AG14" s="503">
        <f t="shared" si="13"/>
        <v>0</v>
      </c>
      <c r="AH14" s="501">
        <f t="shared" si="13"/>
        <v>12</v>
      </c>
      <c r="AI14" s="501">
        <f t="shared" si="13"/>
        <v>12</v>
      </c>
      <c r="AJ14" s="501">
        <f t="shared" si="13"/>
        <v>0</v>
      </c>
      <c r="AK14" s="501">
        <f t="shared" si="13"/>
        <v>0</v>
      </c>
      <c r="AL14" s="501">
        <f t="shared" si="13"/>
        <v>0</v>
      </c>
      <c r="AM14" s="501">
        <f t="shared" si="13"/>
        <v>0</v>
      </c>
      <c r="AN14" s="503">
        <f t="shared" si="13"/>
        <v>0</v>
      </c>
      <c r="AO14" s="501">
        <f t="shared" si="13"/>
        <v>0</v>
      </c>
      <c r="AP14" s="501">
        <f t="shared" si="13"/>
        <v>0</v>
      </c>
      <c r="AQ14" s="501">
        <f t="shared" si="13"/>
        <v>0</v>
      </c>
      <c r="AR14" s="501">
        <f t="shared" si="13"/>
        <v>0</v>
      </c>
      <c r="AS14" s="501">
        <f t="shared" si="13"/>
        <v>0</v>
      </c>
      <c r="AT14" s="501">
        <f t="shared" si="13"/>
        <v>0</v>
      </c>
      <c r="AU14" s="503"/>
      <c r="AV14" s="501">
        <f>AT14+AV13-AV12</f>
        <v>24</v>
      </c>
      <c r="AW14" s="501">
        <f>AV14+AW13-AW12</f>
        <v>24</v>
      </c>
      <c r="AX14" s="501">
        <f t="shared" ref="AX14:BA14" si="14">AW14+AX13-AX12</f>
        <v>0</v>
      </c>
      <c r="AY14" s="501">
        <f t="shared" si="14"/>
        <v>0</v>
      </c>
      <c r="AZ14" s="501">
        <f t="shared" si="14"/>
        <v>8</v>
      </c>
      <c r="BA14" s="501">
        <f t="shared" si="14"/>
        <v>8</v>
      </c>
      <c r="BB14" s="503"/>
      <c r="BC14" s="501">
        <f>BA14+BC13-BC12</f>
        <v>48</v>
      </c>
      <c r="BD14" s="501">
        <f>BC14+BD13-BD12</f>
        <v>48</v>
      </c>
      <c r="BE14" s="501">
        <f t="shared" ref="BE14:BH14" si="15">BD14+BE13-BE12</f>
        <v>0</v>
      </c>
      <c r="BF14" s="501">
        <f t="shared" si="15"/>
        <v>0</v>
      </c>
      <c r="BG14" s="501">
        <f t="shared" si="15"/>
        <v>24</v>
      </c>
      <c r="BH14" s="501">
        <f t="shared" si="15"/>
        <v>24</v>
      </c>
      <c r="BI14" s="503"/>
      <c r="BJ14" s="501">
        <f>BH14+BJ13-BJ12</f>
        <v>32</v>
      </c>
      <c r="BK14" s="501">
        <f>BJ14+BK13-BK12</f>
        <v>32</v>
      </c>
      <c r="BL14" s="501">
        <f t="shared" ref="BL14:BO14" si="16">BK14+BL13-BL12</f>
        <v>0</v>
      </c>
      <c r="BM14" s="501">
        <f t="shared" si="16"/>
        <v>0</v>
      </c>
      <c r="BN14" s="501">
        <f t="shared" si="16"/>
        <v>24</v>
      </c>
      <c r="BO14" s="501">
        <f t="shared" si="16"/>
        <v>24</v>
      </c>
      <c r="BP14" s="503"/>
      <c r="BQ14" s="501">
        <f>BO14+BQ13-BQ12</f>
        <v>40</v>
      </c>
      <c r="BR14" s="501">
        <f>BQ14+BR13-BR12</f>
        <v>40</v>
      </c>
      <c r="BS14" s="501">
        <f t="shared" ref="BS14:BV14" si="17">BR14+BS13-BS12</f>
        <v>0</v>
      </c>
      <c r="BT14" s="501">
        <f t="shared" si="17"/>
        <v>0</v>
      </c>
      <c r="BU14" s="501">
        <f t="shared" si="17"/>
        <v>8</v>
      </c>
      <c r="BV14" s="501">
        <f t="shared" si="17"/>
        <v>8</v>
      </c>
      <c r="BW14" s="503"/>
      <c r="BX14" s="501">
        <f>BV14+BX13-BX12</f>
        <v>32</v>
      </c>
      <c r="BY14" s="501">
        <f>BX14+BY13-BY12</f>
        <v>32</v>
      </c>
      <c r="BZ14" s="501">
        <f t="shared" ref="BZ14:CC14" si="18">BY14+BZ13-BZ12</f>
        <v>0</v>
      </c>
      <c r="CA14" s="501">
        <f t="shared" si="18"/>
        <v>0</v>
      </c>
      <c r="CB14" s="501">
        <f t="shared" si="18"/>
        <v>16</v>
      </c>
      <c r="CC14" s="501">
        <f t="shared" si="18"/>
        <v>16</v>
      </c>
      <c r="CD14" s="503"/>
      <c r="CE14" s="501">
        <f>CC14+CE13-CE12</f>
        <v>16</v>
      </c>
      <c r="CF14" s="501">
        <f>CE14+CF13-CF12</f>
        <v>16</v>
      </c>
      <c r="CG14" s="501">
        <f t="shared" ref="CG14:CJ14" si="19">CF14+CG13-CG12</f>
        <v>-46</v>
      </c>
      <c r="CH14" s="501">
        <f t="shared" si="19"/>
        <v>-46</v>
      </c>
      <c r="CI14" s="501">
        <f t="shared" si="19"/>
        <v>-46</v>
      </c>
      <c r="CJ14" s="501">
        <f t="shared" si="19"/>
        <v>-46</v>
      </c>
    </row>
    <row r="15" spans="1:90" s="507" customFormat="1" ht="13.5" thickBot="1">
      <c r="A15" s="505"/>
      <c r="B15" s="506"/>
      <c r="C15" s="506"/>
      <c r="D15" s="506"/>
      <c r="E15" s="506"/>
      <c r="G15" s="515"/>
      <c r="H15" s="515"/>
      <c r="I15" s="515"/>
      <c r="J15" s="515"/>
      <c r="K15" s="515"/>
      <c r="L15" s="515"/>
      <c r="M15" s="515"/>
      <c r="N15" s="515"/>
      <c r="O15" s="515"/>
      <c r="P15" s="515"/>
      <c r="Q15" s="515"/>
      <c r="U15" s="506"/>
      <c r="V15" s="506"/>
      <c r="W15" s="506"/>
      <c r="X15" s="506"/>
      <c r="Y15" s="506"/>
      <c r="Z15" s="506"/>
      <c r="AA15" s="508"/>
      <c r="AB15" s="508"/>
      <c r="AC15" s="508"/>
      <c r="AD15" s="508"/>
      <c r="AE15" s="508"/>
      <c r="AF15" s="508"/>
      <c r="AG15" s="509"/>
      <c r="AH15" s="508"/>
      <c r="AI15" s="508"/>
      <c r="AJ15" s="508"/>
      <c r="AK15" s="508"/>
      <c r="AL15" s="508"/>
      <c r="AM15" s="508"/>
      <c r="AN15" s="509"/>
      <c r="AO15" s="508"/>
      <c r="AP15" s="508"/>
      <c r="AQ15" s="508"/>
      <c r="AR15" s="508"/>
      <c r="AS15" s="508"/>
      <c r="AT15" s="508"/>
      <c r="AU15" s="509"/>
      <c r="AV15" s="508"/>
      <c r="AW15" s="508"/>
      <c r="AX15" s="508"/>
      <c r="AY15" s="508"/>
      <c r="AZ15" s="508"/>
      <c r="BA15" s="508"/>
      <c r="BB15" s="509"/>
      <c r="BC15" s="508"/>
      <c r="BD15" s="508"/>
      <c r="BE15" s="508"/>
      <c r="BF15" s="508"/>
      <c r="BG15" s="508"/>
      <c r="BH15" s="508"/>
      <c r="BI15" s="509"/>
      <c r="BJ15" s="508"/>
      <c r="BK15" s="508"/>
      <c r="BL15" s="508"/>
      <c r="BM15" s="508"/>
      <c r="BN15" s="508"/>
      <c r="BO15" s="508"/>
      <c r="BP15" s="509"/>
      <c r="BQ15" s="508"/>
      <c r="BR15" s="508"/>
      <c r="BS15" s="508"/>
      <c r="BT15" s="508"/>
      <c r="BU15" s="508"/>
      <c r="BV15" s="508"/>
      <c r="BW15" s="509"/>
      <c r="BX15" s="508"/>
      <c r="BY15" s="508"/>
      <c r="BZ15" s="508"/>
      <c r="CA15" s="508"/>
      <c r="CB15" s="508"/>
      <c r="CC15" s="508"/>
      <c r="CD15" s="509"/>
      <c r="CE15" s="508"/>
      <c r="CF15" s="508"/>
      <c r="CG15" s="508"/>
      <c r="CH15" s="508"/>
      <c r="CI15" s="508"/>
      <c r="CJ15" s="508"/>
    </row>
    <row r="16" spans="1:90" s="354" customFormat="1">
      <c r="A16" s="676">
        <v>186017003</v>
      </c>
      <c r="B16" s="480" t="s">
        <v>456</v>
      </c>
      <c r="C16" s="488">
        <f>SUM(H16:H16)</f>
        <v>16</v>
      </c>
      <c r="D16" s="488">
        <f>SUM(I16:L16)</f>
        <v>48</v>
      </c>
      <c r="E16" s="488">
        <f>SUM(M16:P16)</f>
        <v>22</v>
      </c>
      <c r="F16" s="455"/>
      <c r="G16" s="480" t="s">
        <v>457</v>
      </c>
      <c r="H16" s="458">
        <v>16</v>
      </c>
      <c r="I16" s="483">
        <v>16</v>
      </c>
      <c r="J16" s="458">
        <v>0</v>
      </c>
      <c r="K16" s="458">
        <v>16</v>
      </c>
      <c r="L16" s="458">
        <v>16</v>
      </c>
      <c r="M16" s="458">
        <v>16</v>
      </c>
      <c r="N16" s="458">
        <v>6</v>
      </c>
      <c r="O16" s="458">
        <v>0</v>
      </c>
      <c r="P16" s="458">
        <v>0</v>
      </c>
      <c r="Q16" s="458"/>
      <c r="R16" s="458"/>
      <c r="S16" s="458"/>
      <c r="T16" s="510"/>
      <c r="U16" s="480" t="s">
        <v>456</v>
      </c>
      <c r="V16" s="481">
        <f>SUM(H16)</f>
        <v>16</v>
      </c>
      <c r="W16" s="481">
        <f>SUM(I16:L16)</f>
        <v>48</v>
      </c>
      <c r="X16" s="481">
        <f>SUM(M16:P16)</f>
        <v>22</v>
      </c>
      <c r="Y16" s="511"/>
      <c r="Z16" s="480" t="s">
        <v>458</v>
      </c>
      <c r="AA16" s="484"/>
      <c r="AB16" s="485"/>
      <c r="AC16" s="485"/>
      <c r="AD16" s="485"/>
      <c r="AE16" s="485"/>
      <c r="AF16" s="485"/>
      <c r="AG16" s="486"/>
      <c r="AH16" s="485"/>
      <c r="AI16" s="485"/>
      <c r="AJ16" s="485"/>
      <c r="AK16" s="485"/>
      <c r="AL16" s="485"/>
      <c r="AM16" s="485"/>
      <c r="AN16" s="486"/>
      <c r="AO16" s="485">
        <f>16-16</f>
        <v>0</v>
      </c>
      <c r="AP16" s="485"/>
      <c r="AQ16" s="485"/>
      <c r="AR16" s="485"/>
      <c r="AS16" s="485"/>
      <c r="AT16" s="485"/>
      <c r="AU16" s="486"/>
      <c r="AV16" s="485"/>
      <c r="AW16" s="485"/>
      <c r="AX16" s="485">
        <v>0</v>
      </c>
      <c r="AY16" s="485"/>
      <c r="AZ16" s="485"/>
      <c r="BA16" s="485"/>
      <c r="BB16" s="486"/>
      <c r="BC16" s="485"/>
      <c r="BD16" s="485"/>
      <c r="BE16" s="485">
        <v>16</v>
      </c>
      <c r="BF16" s="485"/>
      <c r="BG16" s="485"/>
      <c r="BH16" s="485"/>
      <c r="BI16" s="486"/>
      <c r="BJ16" s="485"/>
      <c r="BK16" s="485"/>
      <c r="BL16" s="485">
        <v>16</v>
      </c>
      <c r="BM16" s="485"/>
      <c r="BN16" s="485"/>
      <c r="BO16" s="485"/>
      <c r="BP16" s="486"/>
      <c r="BQ16" s="485"/>
      <c r="BR16" s="485"/>
      <c r="BS16" s="516">
        <v>16</v>
      </c>
      <c r="BT16" s="485"/>
      <c r="BU16" s="485"/>
      <c r="BV16" s="485"/>
      <c r="BW16" s="486"/>
      <c r="BX16" s="485"/>
      <c r="BY16" s="485"/>
      <c r="BZ16" s="485">
        <v>14</v>
      </c>
      <c r="CA16" s="485"/>
      <c r="CB16" s="485"/>
      <c r="CC16" s="485"/>
      <c r="CD16" s="486"/>
      <c r="CE16" s="485"/>
      <c r="CF16" s="485"/>
      <c r="CG16" s="485">
        <v>24</v>
      </c>
      <c r="CH16" s="485"/>
      <c r="CI16" s="485"/>
      <c r="CJ16" s="485"/>
      <c r="CK16" s="354" t="s">
        <v>478</v>
      </c>
      <c r="CL16" s="354" t="s">
        <v>480</v>
      </c>
    </row>
    <row r="17" spans="1:90" s="438" customFormat="1">
      <c r="A17" s="677"/>
      <c r="B17" s="487" t="s">
        <v>459</v>
      </c>
      <c r="C17" s="488">
        <f>SUM(H17:H17)</f>
        <v>0</v>
      </c>
      <c r="D17" s="488">
        <f>SUM(I17:L17)</f>
        <v>16</v>
      </c>
      <c r="E17" s="488">
        <f>SUM(M17:P17)</f>
        <v>70</v>
      </c>
      <c r="F17" s="465"/>
      <c r="G17" s="487" t="s">
        <v>459</v>
      </c>
      <c r="H17" s="489">
        <f>SUM(AA16:AC16)</f>
        <v>0</v>
      </c>
      <c r="I17" s="489">
        <f>SUM(AD16:AJ16)</f>
        <v>0</v>
      </c>
      <c r="J17" s="489">
        <f>SUM(AK16:AQ16)</f>
        <v>0</v>
      </c>
      <c r="K17" s="489">
        <f>SUM(AR16:AX16)</f>
        <v>0</v>
      </c>
      <c r="L17" s="489">
        <f>SUM(AY16:BE16)</f>
        <v>16</v>
      </c>
      <c r="M17" s="489">
        <f>SUM(BF16:BL16)</f>
        <v>16</v>
      </c>
      <c r="N17" s="489">
        <f>SUM(BM16:BS16)</f>
        <v>16</v>
      </c>
      <c r="O17" s="489">
        <f>SUM(BT16:BZ16)</f>
        <v>14</v>
      </c>
      <c r="P17" s="489">
        <f>SUM(CA16:CG16)</f>
        <v>24</v>
      </c>
      <c r="Q17" s="489"/>
      <c r="R17" s="489"/>
      <c r="S17" s="489"/>
      <c r="T17" s="465"/>
      <c r="U17" s="490" t="s">
        <v>460</v>
      </c>
      <c r="V17" s="489">
        <f>SUMIF($AA$7:$AC$7,$V$5,$AA17:$AC17)</f>
        <v>0</v>
      </c>
      <c r="W17" s="489">
        <f>SUMIF($AD$7:$BE$7,$W$5,$AD17:$BE17)</f>
        <v>16</v>
      </c>
      <c r="X17" s="489">
        <f>SUMIF($BF$7:$CI$7,$X$5,$BF17:$CI17)</f>
        <v>46</v>
      </c>
      <c r="Y17" s="513"/>
      <c r="Z17" s="490" t="s">
        <v>461</v>
      </c>
      <c r="AA17" s="491"/>
      <c r="AB17" s="491"/>
      <c r="AC17" s="514"/>
      <c r="AD17" s="491"/>
      <c r="AE17" s="491"/>
      <c r="AF17" s="491"/>
      <c r="AG17" s="492"/>
      <c r="AH17" s="493"/>
      <c r="AI17" s="493"/>
      <c r="AJ17" s="493"/>
      <c r="AK17" s="493"/>
      <c r="AL17" s="493"/>
      <c r="AM17" s="493"/>
      <c r="AN17" s="494"/>
      <c r="AO17" s="493"/>
      <c r="AP17" s="493"/>
      <c r="AQ17" s="493"/>
      <c r="AR17" s="493"/>
      <c r="AS17" s="493"/>
      <c r="AT17" s="493"/>
      <c r="AU17" s="494"/>
      <c r="AV17" s="493"/>
      <c r="AW17" s="493"/>
      <c r="AX17" s="493"/>
      <c r="AY17" s="493"/>
      <c r="AZ17" s="493">
        <v>8</v>
      </c>
      <c r="BA17" s="493"/>
      <c r="BB17" s="492"/>
      <c r="BC17" s="491">
        <v>8</v>
      </c>
      <c r="BD17" s="491"/>
      <c r="BE17" s="491"/>
      <c r="BF17" s="491"/>
      <c r="BG17" s="491"/>
      <c r="BH17" s="491"/>
      <c r="BI17" s="492"/>
      <c r="BJ17" s="491">
        <v>8</v>
      </c>
      <c r="BK17" s="491"/>
      <c r="BL17" s="491">
        <v>8</v>
      </c>
      <c r="BM17" s="491"/>
      <c r="BN17" s="491"/>
      <c r="BO17" s="491"/>
      <c r="BP17" s="492"/>
      <c r="BQ17" s="491"/>
      <c r="BR17" s="491"/>
      <c r="BS17" s="491">
        <v>16</v>
      </c>
      <c r="BT17" s="491"/>
      <c r="BU17" s="491"/>
      <c r="BV17" s="491"/>
      <c r="BW17" s="492"/>
      <c r="BX17" s="491"/>
      <c r="BY17" s="491"/>
      <c r="BZ17" s="491">
        <v>14</v>
      </c>
      <c r="CA17" s="491"/>
      <c r="CB17" s="491"/>
      <c r="CC17" s="491"/>
      <c r="CD17" s="492"/>
      <c r="CE17" s="491"/>
      <c r="CF17" s="491"/>
      <c r="CG17" s="491"/>
      <c r="CH17" s="491"/>
      <c r="CI17" s="491"/>
      <c r="CJ17" s="491"/>
      <c r="CK17" s="354"/>
    </row>
    <row r="18" spans="1:90" s="504" customFormat="1" ht="13.5" thickBot="1">
      <c r="A18" s="678"/>
      <c r="B18" s="495" t="s">
        <v>462</v>
      </c>
      <c r="C18" s="496">
        <f>C17-C16</f>
        <v>-16</v>
      </c>
      <c r="D18" s="496">
        <f>D17-D16+C18</f>
        <v>-48</v>
      </c>
      <c r="E18" s="496">
        <f>E17-E16+D18</f>
        <v>0</v>
      </c>
      <c r="F18" s="455"/>
      <c r="G18" s="495" t="s">
        <v>462</v>
      </c>
      <c r="H18" s="496">
        <f>H17-H16</f>
        <v>-16</v>
      </c>
      <c r="I18" s="496">
        <f>H18+I17-I16</f>
        <v>-32</v>
      </c>
      <c r="J18" s="496">
        <f t="shared" ref="J18:L18" si="20">I18+J17-J16</f>
        <v>-32</v>
      </c>
      <c r="K18" s="496">
        <f t="shared" si="20"/>
        <v>-48</v>
      </c>
      <c r="L18" s="496">
        <f t="shared" si="20"/>
        <v>-48</v>
      </c>
      <c r="M18" s="496">
        <f>L18+M17-M16</f>
        <v>-48</v>
      </c>
      <c r="N18" s="496">
        <f t="shared" ref="N18:P18" si="21">M18+N17-N16</f>
        <v>-38</v>
      </c>
      <c r="O18" s="496">
        <f t="shared" si="21"/>
        <v>-24</v>
      </c>
      <c r="P18" s="496">
        <f t="shared" si="21"/>
        <v>0</v>
      </c>
      <c r="Q18" s="496"/>
      <c r="R18" s="496"/>
      <c r="S18" s="496"/>
      <c r="T18" s="455"/>
      <c r="U18" s="497" t="s">
        <v>463</v>
      </c>
      <c r="V18" s="498">
        <f>V17-V16</f>
        <v>-16</v>
      </c>
      <c r="W18" s="498">
        <f>W17-W16+V18</f>
        <v>-48</v>
      </c>
      <c r="X18" s="498">
        <f>X17-X16+W18</f>
        <v>-24</v>
      </c>
      <c r="Y18" s="499"/>
      <c r="Z18" s="500" t="s">
        <v>462</v>
      </c>
      <c r="AA18" s="501">
        <v>0</v>
      </c>
      <c r="AB18" s="501">
        <f t="shared" ref="AB18:AT18" si="22">AA18+AB17-AB16</f>
        <v>0</v>
      </c>
      <c r="AC18" s="501">
        <f t="shared" si="22"/>
        <v>0</v>
      </c>
      <c r="AD18" s="501">
        <f t="shared" si="22"/>
        <v>0</v>
      </c>
      <c r="AE18" s="501">
        <f t="shared" si="22"/>
        <v>0</v>
      </c>
      <c r="AF18" s="502">
        <f t="shared" si="22"/>
        <v>0</v>
      </c>
      <c r="AG18" s="503">
        <f t="shared" si="22"/>
        <v>0</v>
      </c>
      <c r="AH18" s="501">
        <f t="shared" si="22"/>
        <v>0</v>
      </c>
      <c r="AI18" s="501">
        <f t="shared" si="22"/>
        <v>0</v>
      </c>
      <c r="AJ18" s="501">
        <f t="shared" si="22"/>
        <v>0</v>
      </c>
      <c r="AK18" s="501">
        <f t="shared" si="22"/>
        <v>0</v>
      </c>
      <c r="AL18" s="501">
        <f t="shared" si="22"/>
        <v>0</v>
      </c>
      <c r="AM18" s="501">
        <f t="shared" si="22"/>
        <v>0</v>
      </c>
      <c r="AN18" s="503">
        <f t="shared" si="22"/>
        <v>0</v>
      </c>
      <c r="AO18" s="501">
        <f t="shared" si="22"/>
        <v>0</v>
      </c>
      <c r="AP18" s="501">
        <f t="shared" si="22"/>
        <v>0</v>
      </c>
      <c r="AQ18" s="501">
        <f t="shared" si="22"/>
        <v>0</v>
      </c>
      <c r="AR18" s="501">
        <f t="shared" si="22"/>
        <v>0</v>
      </c>
      <c r="AS18" s="501">
        <f t="shared" si="22"/>
        <v>0</v>
      </c>
      <c r="AT18" s="501">
        <f t="shared" si="22"/>
        <v>0</v>
      </c>
      <c r="AU18" s="503"/>
      <c r="AV18" s="501">
        <f>AT18+AV17-AV16</f>
        <v>0</v>
      </c>
      <c r="AW18" s="501">
        <f>AV18+AW17-AW16</f>
        <v>0</v>
      </c>
      <c r="AX18" s="501">
        <f t="shared" ref="AX18:BA18" si="23">AW18+AX17-AX16</f>
        <v>0</v>
      </c>
      <c r="AY18" s="501">
        <f t="shared" si="23"/>
        <v>0</v>
      </c>
      <c r="AZ18" s="501">
        <f t="shared" si="23"/>
        <v>8</v>
      </c>
      <c r="BA18" s="501">
        <f t="shared" si="23"/>
        <v>8</v>
      </c>
      <c r="BB18" s="503"/>
      <c r="BC18" s="501">
        <f>BA18+BC17-BC16</f>
        <v>16</v>
      </c>
      <c r="BD18" s="501">
        <f>BC18+BD17-BD16</f>
        <v>16</v>
      </c>
      <c r="BE18" s="501">
        <f t="shared" ref="BE18:BH18" si="24">BD18+BE17-BE16</f>
        <v>0</v>
      </c>
      <c r="BF18" s="501">
        <f t="shared" si="24"/>
        <v>0</v>
      </c>
      <c r="BG18" s="501">
        <f t="shared" si="24"/>
        <v>0</v>
      </c>
      <c r="BH18" s="501">
        <f t="shared" si="24"/>
        <v>0</v>
      </c>
      <c r="BI18" s="503"/>
      <c r="BJ18" s="501">
        <f>BH18+BJ17-BJ16</f>
        <v>8</v>
      </c>
      <c r="BK18" s="501">
        <f>BJ18+BK17-BK16</f>
        <v>8</v>
      </c>
      <c r="BL18" s="501">
        <f t="shared" ref="BL18:BO18" si="25">BK18+BL17-BL16</f>
        <v>0</v>
      </c>
      <c r="BM18" s="501">
        <f t="shared" si="25"/>
        <v>0</v>
      </c>
      <c r="BN18" s="501">
        <f t="shared" si="25"/>
        <v>0</v>
      </c>
      <c r="BO18" s="501">
        <f t="shared" si="25"/>
        <v>0</v>
      </c>
      <c r="BP18" s="503"/>
      <c r="BQ18" s="501">
        <f>BO18+BQ17-BQ16</f>
        <v>0</v>
      </c>
      <c r="BR18" s="501">
        <f>BQ18+BR17-BR16</f>
        <v>0</v>
      </c>
      <c r="BS18" s="501">
        <f t="shared" ref="BS18:BV18" si="26">BR18+BS17-BS16</f>
        <v>0</v>
      </c>
      <c r="BT18" s="501">
        <f t="shared" si="26"/>
        <v>0</v>
      </c>
      <c r="BU18" s="501">
        <f t="shared" si="26"/>
        <v>0</v>
      </c>
      <c r="BV18" s="501">
        <f t="shared" si="26"/>
        <v>0</v>
      </c>
      <c r="BW18" s="503"/>
      <c r="BX18" s="501">
        <f>BV18+BX17-BX16</f>
        <v>0</v>
      </c>
      <c r="BY18" s="501">
        <f>BX18+BY17-BY16</f>
        <v>0</v>
      </c>
      <c r="BZ18" s="501">
        <f t="shared" ref="BZ18:CC18" si="27">BY18+BZ17-BZ16</f>
        <v>0</v>
      </c>
      <c r="CA18" s="501">
        <f t="shared" si="27"/>
        <v>0</v>
      </c>
      <c r="CB18" s="501">
        <f t="shared" si="27"/>
        <v>0</v>
      </c>
      <c r="CC18" s="501">
        <f t="shared" si="27"/>
        <v>0</v>
      </c>
      <c r="CD18" s="503"/>
      <c r="CE18" s="501">
        <f>CC18+CE17-CE16</f>
        <v>0</v>
      </c>
      <c r="CF18" s="501">
        <f>CE18+CF17-CF16</f>
        <v>0</v>
      </c>
      <c r="CG18" s="501">
        <f t="shared" ref="CG18:CJ18" si="28">CF18+CG17-CG16</f>
        <v>-24</v>
      </c>
      <c r="CH18" s="501">
        <f t="shared" si="28"/>
        <v>-24</v>
      </c>
      <c r="CI18" s="501">
        <f t="shared" si="28"/>
        <v>-24</v>
      </c>
      <c r="CJ18" s="501">
        <f t="shared" si="28"/>
        <v>-24</v>
      </c>
    </row>
    <row r="19" spans="1:90" s="507" customFormat="1" ht="13.5" thickBot="1">
      <c r="A19" s="505"/>
      <c r="B19" s="506"/>
      <c r="C19" s="506"/>
      <c r="D19" s="506"/>
      <c r="E19" s="506"/>
      <c r="G19" s="515"/>
      <c r="H19" s="515"/>
      <c r="I19" s="515"/>
      <c r="J19" s="515"/>
      <c r="K19" s="515"/>
      <c r="L19" s="515"/>
      <c r="M19" s="515"/>
      <c r="N19" s="515"/>
      <c r="O19" s="515"/>
      <c r="P19" s="515"/>
      <c r="Q19" s="515"/>
      <c r="U19" s="506"/>
      <c r="V19" s="506"/>
      <c r="W19" s="506"/>
      <c r="X19" s="506"/>
      <c r="Y19" s="506"/>
      <c r="Z19" s="506"/>
      <c r="AA19" s="508"/>
      <c r="AB19" s="508"/>
      <c r="AC19" s="508"/>
      <c r="AD19" s="508"/>
      <c r="AE19" s="508"/>
      <c r="AF19" s="508"/>
      <c r="AG19" s="509"/>
      <c r="AH19" s="508"/>
      <c r="AI19" s="508"/>
      <c r="AJ19" s="508"/>
      <c r="AK19" s="508"/>
      <c r="AL19" s="508"/>
      <c r="AM19" s="508"/>
      <c r="AN19" s="509"/>
      <c r="AO19" s="508"/>
      <c r="AP19" s="508"/>
      <c r="AQ19" s="508"/>
      <c r="AR19" s="508"/>
      <c r="AS19" s="508"/>
      <c r="AT19" s="508"/>
      <c r="AU19" s="509"/>
      <c r="AV19" s="508"/>
      <c r="AW19" s="508"/>
      <c r="AX19" s="508"/>
      <c r="AY19" s="508"/>
      <c r="AZ19" s="508"/>
      <c r="BA19" s="508"/>
      <c r="BB19" s="509"/>
      <c r="BC19" s="508"/>
      <c r="BD19" s="508"/>
      <c r="BE19" s="508"/>
      <c r="BF19" s="508"/>
      <c r="BG19" s="508"/>
      <c r="BH19" s="508"/>
      <c r="BI19" s="509"/>
      <c r="BJ19" s="508"/>
      <c r="BK19" s="508"/>
      <c r="BL19" s="508"/>
      <c r="BM19" s="508"/>
      <c r="BN19" s="508"/>
      <c r="BO19" s="508"/>
      <c r="BP19" s="509"/>
      <c r="BQ19" s="508"/>
      <c r="BR19" s="508"/>
      <c r="BS19" s="508"/>
      <c r="BT19" s="508"/>
      <c r="BU19" s="508"/>
      <c r="BV19" s="508"/>
      <c r="BW19" s="509"/>
      <c r="BX19" s="508"/>
      <c r="BY19" s="508"/>
      <c r="BZ19" s="508"/>
      <c r="CA19" s="508"/>
      <c r="CB19" s="508"/>
      <c r="CC19" s="508"/>
      <c r="CD19" s="509"/>
      <c r="CE19" s="508"/>
      <c r="CF19" s="508"/>
      <c r="CG19" s="508"/>
      <c r="CH19" s="508"/>
      <c r="CI19" s="508"/>
      <c r="CJ19" s="508"/>
    </row>
    <row r="20" spans="1:90" s="354" customFormat="1">
      <c r="A20" s="676">
        <v>186017013</v>
      </c>
      <c r="B20" s="480" t="s">
        <v>456</v>
      </c>
      <c r="C20" s="488">
        <f>SUM(H20:H20)</f>
        <v>4</v>
      </c>
      <c r="D20" s="488">
        <f>SUM(I20:L20)</f>
        <v>7</v>
      </c>
      <c r="E20" s="488">
        <f>SUM(M20:P20)</f>
        <v>0</v>
      </c>
      <c r="F20" s="455"/>
      <c r="G20" s="480" t="s">
        <v>457</v>
      </c>
      <c r="H20" s="458">
        <v>4</v>
      </c>
      <c r="I20" s="483">
        <v>4</v>
      </c>
      <c r="J20" s="458">
        <v>0</v>
      </c>
      <c r="K20" s="458">
        <v>3</v>
      </c>
      <c r="L20" s="458">
        <v>0</v>
      </c>
      <c r="M20" s="458">
        <v>0</v>
      </c>
      <c r="N20" s="458">
        <v>0</v>
      </c>
      <c r="O20" s="458">
        <v>0</v>
      </c>
      <c r="P20" s="458">
        <v>0</v>
      </c>
      <c r="Q20" s="458"/>
      <c r="R20" s="458"/>
      <c r="S20" s="458"/>
      <c r="T20" s="510"/>
      <c r="U20" s="480" t="s">
        <v>456</v>
      </c>
      <c r="V20" s="481">
        <f>SUM(H20)</f>
        <v>4</v>
      </c>
      <c r="W20" s="481">
        <f>SUM(I20:L20)</f>
        <v>7</v>
      </c>
      <c r="X20" s="481">
        <f>SUM(M20:P20)</f>
        <v>0</v>
      </c>
      <c r="Y20" s="511"/>
      <c r="Z20" s="480" t="s">
        <v>458</v>
      </c>
      <c r="AA20" s="484"/>
      <c r="AB20" s="485"/>
      <c r="AC20" s="485"/>
      <c r="AD20" s="485"/>
      <c r="AE20" s="485"/>
      <c r="AF20" s="485"/>
      <c r="AG20" s="486"/>
      <c r="AH20" s="485"/>
      <c r="AI20" s="485"/>
      <c r="AJ20" s="485">
        <v>4</v>
      </c>
      <c r="AK20" s="485"/>
      <c r="AL20" s="485"/>
      <c r="AM20" s="485"/>
      <c r="AN20" s="486"/>
      <c r="AO20" s="485">
        <f>16-16</f>
        <v>0</v>
      </c>
      <c r="AP20" s="485"/>
      <c r="AQ20" s="485"/>
      <c r="AR20" s="485"/>
      <c r="AS20" s="485"/>
      <c r="AT20" s="485"/>
      <c r="AU20" s="486"/>
      <c r="AV20" s="485"/>
      <c r="AW20" s="485"/>
      <c r="AX20" s="485"/>
      <c r="AY20" s="485"/>
      <c r="AZ20" s="485"/>
      <c r="BA20" s="485"/>
      <c r="BB20" s="486"/>
      <c r="BC20" s="485"/>
      <c r="BD20" s="485"/>
      <c r="BE20" s="485"/>
      <c r="BF20" s="485"/>
      <c r="BG20" s="485"/>
      <c r="BH20" s="485"/>
      <c r="BI20" s="486"/>
      <c r="BJ20" s="485"/>
      <c r="BK20" s="485"/>
      <c r="BL20" s="485"/>
      <c r="BM20" s="485"/>
      <c r="BN20" s="485"/>
      <c r="BO20" s="485"/>
      <c r="BP20" s="486"/>
      <c r="BQ20" s="485"/>
      <c r="BR20" s="485"/>
      <c r="BS20" s="485"/>
      <c r="BT20" s="485"/>
      <c r="BU20" s="485"/>
      <c r="BV20" s="485"/>
      <c r="BW20" s="486"/>
      <c r="BX20" s="485"/>
      <c r="BY20" s="485"/>
      <c r="BZ20" s="485">
        <v>7</v>
      </c>
      <c r="CA20" s="485"/>
      <c r="CB20" s="485"/>
      <c r="CC20" s="485"/>
      <c r="CD20" s="486"/>
      <c r="CE20" s="485"/>
      <c r="CF20" s="485"/>
      <c r="CG20" s="485"/>
      <c r="CH20" s="485"/>
      <c r="CI20" s="485"/>
      <c r="CJ20" s="485">
        <v>0</v>
      </c>
      <c r="CK20" s="354" t="s">
        <v>478</v>
      </c>
      <c r="CL20" s="354" t="s">
        <v>480</v>
      </c>
    </row>
    <row r="21" spans="1:90" s="438" customFormat="1">
      <c r="A21" s="677"/>
      <c r="B21" s="487" t="s">
        <v>459</v>
      </c>
      <c r="C21" s="488">
        <f>SUM(H21:H21)</f>
        <v>0</v>
      </c>
      <c r="D21" s="488">
        <f>SUM(I21:L21)</f>
        <v>4</v>
      </c>
      <c r="E21" s="488">
        <f>SUM(M21:P21)</f>
        <v>7</v>
      </c>
      <c r="F21" s="465"/>
      <c r="G21" s="487" t="s">
        <v>459</v>
      </c>
      <c r="H21" s="489">
        <f>SUM(AA20:AC20)</f>
        <v>0</v>
      </c>
      <c r="I21" s="489">
        <f>SUM(AD20:AJ20)</f>
        <v>4</v>
      </c>
      <c r="J21" s="489">
        <f>SUM(AK20:AQ20)</f>
        <v>0</v>
      </c>
      <c r="K21" s="489">
        <f>SUM(AR20:AX20)</f>
        <v>0</v>
      </c>
      <c r="L21" s="489">
        <f>SUM(AY20:BE20)</f>
        <v>0</v>
      </c>
      <c r="M21" s="489">
        <f>SUM(BF20:BL20)</f>
        <v>0</v>
      </c>
      <c r="N21" s="489">
        <f>SUM(BM20:BS20)</f>
        <v>0</v>
      </c>
      <c r="O21" s="489">
        <f>SUM(BT20:BZ20)</f>
        <v>7</v>
      </c>
      <c r="P21" s="489">
        <f>SUM(CA20:CG20)</f>
        <v>0</v>
      </c>
      <c r="Q21" s="489"/>
      <c r="R21" s="489"/>
      <c r="S21" s="489"/>
      <c r="T21" s="465"/>
      <c r="U21" s="490" t="s">
        <v>460</v>
      </c>
      <c r="V21" s="489">
        <f>SUMIF($AA$7:$AC$7,$V$5,$AA21:$AC21)</f>
        <v>0</v>
      </c>
      <c r="W21" s="489">
        <f>SUMIF($AD$7:$BE$7,$W$5,$AD21:$BE21)</f>
        <v>4</v>
      </c>
      <c r="X21" s="489">
        <f>SUMIF($BF$7:$CI$7,$X$5,$BF21:$CI21)</f>
        <v>7</v>
      </c>
      <c r="Y21" s="513"/>
      <c r="Z21" s="490" t="s">
        <v>461</v>
      </c>
      <c r="AA21" s="491"/>
      <c r="AB21" s="491"/>
      <c r="AC21" s="514"/>
      <c r="AD21" s="491"/>
      <c r="AE21" s="491"/>
      <c r="AF21" s="491"/>
      <c r="AG21" s="492"/>
      <c r="AH21" s="493"/>
      <c r="AI21" s="493"/>
      <c r="AJ21" s="493"/>
      <c r="AK21" s="493"/>
      <c r="AL21" s="493">
        <v>4</v>
      </c>
      <c r="AM21" s="493"/>
      <c r="AN21" s="494"/>
      <c r="AO21" s="493"/>
      <c r="AP21" s="493"/>
      <c r="AQ21" s="493"/>
      <c r="AR21" s="493"/>
      <c r="AS21" s="493"/>
      <c r="AT21" s="493"/>
      <c r="AU21" s="494"/>
      <c r="AV21" s="493"/>
      <c r="AW21" s="493"/>
      <c r="AX21" s="493"/>
      <c r="AY21" s="493"/>
      <c r="AZ21" s="493"/>
      <c r="BA21" s="493"/>
      <c r="BB21" s="492"/>
      <c r="BC21" s="491"/>
      <c r="BD21" s="491"/>
      <c r="BE21" s="491"/>
      <c r="BF21" s="491"/>
      <c r="BG21" s="491"/>
      <c r="BH21" s="491"/>
      <c r="BI21" s="492"/>
      <c r="BJ21" s="491"/>
      <c r="BK21" s="491"/>
      <c r="BL21" s="491"/>
      <c r="BM21" s="491"/>
      <c r="BN21" s="491"/>
      <c r="BO21" s="491"/>
      <c r="BP21" s="492"/>
      <c r="BQ21" s="491"/>
      <c r="BR21" s="491"/>
      <c r="BS21" s="491"/>
      <c r="BT21" s="491"/>
      <c r="BU21" s="491"/>
      <c r="BV21" s="491"/>
      <c r="BW21" s="492"/>
      <c r="BX21" s="491"/>
      <c r="BY21" s="491"/>
      <c r="BZ21" s="491">
        <v>7</v>
      </c>
      <c r="CA21" s="491"/>
      <c r="CB21" s="491"/>
      <c r="CC21" s="491"/>
      <c r="CD21" s="492"/>
      <c r="CE21" s="491"/>
      <c r="CF21" s="491"/>
      <c r="CG21" s="491"/>
      <c r="CH21" s="491"/>
      <c r="CI21" s="491"/>
      <c r="CJ21" s="491"/>
      <c r="CK21" s="354"/>
    </row>
    <row r="22" spans="1:90" s="504" customFormat="1" ht="13.5" thickBot="1">
      <c r="A22" s="678"/>
      <c r="B22" s="495" t="s">
        <v>462</v>
      </c>
      <c r="C22" s="496">
        <f>C21-C20</f>
        <v>-4</v>
      </c>
      <c r="D22" s="496">
        <f>D21-D20+C22</f>
        <v>-7</v>
      </c>
      <c r="E22" s="496">
        <f>E21-E20+D22</f>
        <v>0</v>
      </c>
      <c r="F22" s="455"/>
      <c r="G22" s="495" t="s">
        <v>462</v>
      </c>
      <c r="H22" s="496">
        <f>H21-H20</f>
        <v>-4</v>
      </c>
      <c r="I22" s="496">
        <f>H22+I21-I20</f>
        <v>-4</v>
      </c>
      <c r="J22" s="496">
        <f t="shared" ref="J22:L22" si="29">I22+J21-J20</f>
        <v>-4</v>
      </c>
      <c r="K22" s="496">
        <f t="shared" si="29"/>
        <v>-7</v>
      </c>
      <c r="L22" s="496">
        <f t="shared" si="29"/>
        <v>-7</v>
      </c>
      <c r="M22" s="496">
        <f>L22+M21-M20</f>
        <v>-7</v>
      </c>
      <c r="N22" s="496">
        <f t="shared" ref="N22:P22" si="30">M22+N21-N20</f>
        <v>-7</v>
      </c>
      <c r="O22" s="496">
        <f t="shared" si="30"/>
        <v>0</v>
      </c>
      <c r="P22" s="496">
        <f t="shared" si="30"/>
        <v>0</v>
      </c>
      <c r="Q22" s="496"/>
      <c r="R22" s="496"/>
      <c r="S22" s="496"/>
      <c r="T22" s="455"/>
      <c r="U22" s="497" t="s">
        <v>463</v>
      </c>
      <c r="V22" s="498">
        <f>V21-V20</f>
        <v>-4</v>
      </c>
      <c r="W22" s="498">
        <f>W21-W20+V22</f>
        <v>-7</v>
      </c>
      <c r="X22" s="498">
        <f>X21-X20+W22</f>
        <v>0</v>
      </c>
      <c r="Y22" s="499"/>
      <c r="Z22" s="500" t="s">
        <v>462</v>
      </c>
      <c r="AA22" s="501">
        <v>0</v>
      </c>
      <c r="AB22" s="501">
        <f t="shared" ref="AB22:AT22" si="31">AA22+AB21-AB20</f>
        <v>0</v>
      </c>
      <c r="AC22" s="501">
        <f t="shared" si="31"/>
        <v>0</v>
      </c>
      <c r="AD22" s="501">
        <f t="shared" si="31"/>
        <v>0</v>
      </c>
      <c r="AE22" s="501">
        <f t="shared" si="31"/>
        <v>0</v>
      </c>
      <c r="AF22" s="502">
        <f t="shared" si="31"/>
        <v>0</v>
      </c>
      <c r="AG22" s="503">
        <f t="shared" si="31"/>
        <v>0</v>
      </c>
      <c r="AH22" s="501">
        <f t="shared" si="31"/>
        <v>0</v>
      </c>
      <c r="AI22" s="501">
        <f t="shared" si="31"/>
        <v>0</v>
      </c>
      <c r="AJ22" s="501">
        <f t="shared" si="31"/>
        <v>-4</v>
      </c>
      <c r="AK22" s="501">
        <f t="shared" si="31"/>
        <v>-4</v>
      </c>
      <c r="AL22" s="501">
        <f t="shared" si="31"/>
        <v>0</v>
      </c>
      <c r="AM22" s="501">
        <f t="shared" si="31"/>
        <v>0</v>
      </c>
      <c r="AN22" s="503">
        <f t="shared" si="31"/>
        <v>0</v>
      </c>
      <c r="AO22" s="501">
        <f t="shared" si="31"/>
        <v>0</v>
      </c>
      <c r="AP22" s="501">
        <f t="shared" si="31"/>
        <v>0</v>
      </c>
      <c r="AQ22" s="501">
        <f t="shared" si="31"/>
        <v>0</v>
      </c>
      <c r="AR22" s="501">
        <f t="shared" si="31"/>
        <v>0</v>
      </c>
      <c r="AS22" s="501">
        <f t="shared" si="31"/>
        <v>0</v>
      </c>
      <c r="AT22" s="501">
        <f t="shared" si="31"/>
        <v>0</v>
      </c>
      <c r="AU22" s="503"/>
      <c r="AV22" s="501">
        <f>AT22+AV21-AV20</f>
        <v>0</v>
      </c>
      <c r="AW22" s="501">
        <f>AV22+AW21-AW20</f>
        <v>0</v>
      </c>
      <c r="AX22" s="501">
        <f t="shared" ref="AX22:BA22" si="32">AW22+AX21-AX20</f>
        <v>0</v>
      </c>
      <c r="AY22" s="501">
        <f t="shared" si="32"/>
        <v>0</v>
      </c>
      <c r="AZ22" s="501">
        <f t="shared" si="32"/>
        <v>0</v>
      </c>
      <c r="BA22" s="501">
        <f t="shared" si="32"/>
        <v>0</v>
      </c>
      <c r="BB22" s="503"/>
      <c r="BC22" s="501">
        <f>BA22+BC21-BC20</f>
        <v>0</v>
      </c>
      <c r="BD22" s="501">
        <f>BC22+BD21-BD20</f>
        <v>0</v>
      </c>
      <c r="BE22" s="501">
        <f t="shared" ref="BE22:BH22" si="33">BD22+BE21-BE20</f>
        <v>0</v>
      </c>
      <c r="BF22" s="501">
        <f t="shared" si="33"/>
        <v>0</v>
      </c>
      <c r="BG22" s="501">
        <f t="shared" si="33"/>
        <v>0</v>
      </c>
      <c r="BH22" s="501">
        <f t="shared" si="33"/>
        <v>0</v>
      </c>
      <c r="BI22" s="503"/>
      <c r="BJ22" s="501">
        <f>BH22+BJ21-BJ20</f>
        <v>0</v>
      </c>
      <c r="BK22" s="501">
        <f>BJ22+BK21-BK20</f>
        <v>0</v>
      </c>
      <c r="BL22" s="501">
        <f t="shared" ref="BL22:BO22" si="34">BK22+BL21-BL20</f>
        <v>0</v>
      </c>
      <c r="BM22" s="501">
        <f t="shared" si="34"/>
        <v>0</v>
      </c>
      <c r="BN22" s="501">
        <f t="shared" si="34"/>
        <v>0</v>
      </c>
      <c r="BO22" s="501">
        <f t="shared" si="34"/>
        <v>0</v>
      </c>
      <c r="BP22" s="503"/>
      <c r="BQ22" s="501">
        <f>BO22+BQ21-BQ20</f>
        <v>0</v>
      </c>
      <c r="BR22" s="501">
        <f>BQ22+BR21-BR20</f>
        <v>0</v>
      </c>
      <c r="BS22" s="501">
        <f t="shared" ref="BS22:BV22" si="35">BR22+BS21-BS20</f>
        <v>0</v>
      </c>
      <c r="BT22" s="501">
        <f t="shared" si="35"/>
        <v>0</v>
      </c>
      <c r="BU22" s="501">
        <f t="shared" si="35"/>
        <v>0</v>
      </c>
      <c r="BV22" s="501">
        <f t="shared" si="35"/>
        <v>0</v>
      </c>
      <c r="BW22" s="503"/>
      <c r="BX22" s="501">
        <f>BV22+BX21-BX20</f>
        <v>0</v>
      </c>
      <c r="BY22" s="501">
        <f>BX22+BY21-BY20</f>
        <v>0</v>
      </c>
      <c r="BZ22" s="501">
        <f t="shared" ref="BZ22:CC22" si="36">BY22+BZ21-BZ20</f>
        <v>0</v>
      </c>
      <c r="CA22" s="501">
        <f t="shared" si="36"/>
        <v>0</v>
      </c>
      <c r="CB22" s="501">
        <f t="shared" si="36"/>
        <v>0</v>
      </c>
      <c r="CC22" s="501">
        <f t="shared" si="36"/>
        <v>0</v>
      </c>
      <c r="CD22" s="503"/>
      <c r="CE22" s="501">
        <f>CC22+CE21-CE20</f>
        <v>0</v>
      </c>
      <c r="CF22" s="501">
        <f>CE22+CF21-CF20</f>
        <v>0</v>
      </c>
      <c r="CG22" s="501">
        <f t="shared" ref="CG22:CJ22" si="37">CF22+CG21-CG20</f>
        <v>0</v>
      </c>
      <c r="CH22" s="501">
        <f t="shared" si="37"/>
        <v>0</v>
      </c>
      <c r="CI22" s="501">
        <f t="shared" si="37"/>
        <v>0</v>
      </c>
      <c r="CJ22" s="501">
        <f t="shared" si="37"/>
        <v>0</v>
      </c>
    </row>
    <row r="23" spans="1:90" s="507" customFormat="1" ht="13.5" thickBot="1">
      <c r="A23" s="505"/>
      <c r="B23" s="506"/>
      <c r="C23" s="506"/>
      <c r="D23" s="506"/>
      <c r="E23" s="506"/>
      <c r="G23" s="515"/>
      <c r="H23" s="515"/>
      <c r="I23" s="515"/>
      <c r="J23" s="515"/>
      <c r="K23" s="515"/>
      <c r="L23" s="515"/>
      <c r="M23" s="515"/>
      <c r="N23" s="515"/>
      <c r="O23" s="515"/>
      <c r="P23" s="515"/>
      <c r="Q23" s="515"/>
      <c r="U23" s="506"/>
      <c r="V23" s="506"/>
      <c r="W23" s="506"/>
      <c r="X23" s="506"/>
      <c r="Y23" s="506"/>
      <c r="Z23" s="506"/>
      <c r="AA23" s="508"/>
      <c r="AB23" s="508"/>
      <c r="AC23" s="508"/>
      <c r="AD23" s="508"/>
      <c r="AE23" s="508"/>
      <c r="AF23" s="508"/>
      <c r="AG23" s="509"/>
      <c r="AH23" s="508"/>
      <c r="AI23" s="508"/>
      <c r="AJ23" s="508"/>
      <c r="AK23" s="508"/>
      <c r="AL23" s="508"/>
      <c r="AM23" s="508"/>
      <c r="AN23" s="509"/>
      <c r="AO23" s="508"/>
      <c r="AP23" s="508"/>
      <c r="AQ23" s="508"/>
      <c r="AR23" s="508"/>
      <c r="AS23" s="508"/>
      <c r="AT23" s="508"/>
      <c r="AU23" s="509"/>
      <c r="AV23" s="508"/>
      <c r="AW23" s="508"/>
      <c r="AX23" s="508"/>
      <c r="AY23" s="508"/>
      <c r="AZ23" s="508"/>
      <c r="BA23" s="508"/>
      <c r="BB23" s="509"/>
      <c r="BC23" s="508"/>
      <c r="BD23" s="508"/>
      <c r="BE23" s="508"/>
      <c r="BF23" s="508"/>
      <c r="BG23" s="508"/>
      <c r="BH23" s="508"/>
      <c r="BI23" s="509"/>
      <c r="BJ23" s="508"/>
      <c r="BK23" s="508"/>
      <c r="BL23" s="508"/>
      <c r="BM23" s="508"/>
      <c r="BN23" s="508"/>
      <c r="BO23" s="508"/>
      <c r="BP23" s="509"/>
      <c r="BQ23" s="508"/>
      <c r="BR23" s="508"/>
      <c r="BS23" s="508"/>
      <c r="BT23" s="508"/>
      <c r="BU23" s="508"/>
      <c r="BV23" s="508"/>
      <c r="BW23" s="509"/>
      <c r="BX23" s="508"/>
      <c r="BY23" s="508"/>
      <c r="BZ23" s="508"/>
      <c r="CA23" s="508"/>
      <c r="CB23" s="508"/>
      <c r="CC23" s="508"/>
      <c r="CD23" s="509"/>
      <c r="CE23" s="508"/>
      <c r="CF23" s="508"/>
      <c r="CG23" s="508"/>
      <c r="CH23" s="508"/>
      <c r="CI23" s="508"/>
      <c r="CJ23" s="508"/>
    </row>
    <row r="24" spans="1:90" s="354" customFormat="1">
      <c r="A24" s="676">
        <v>186248900</v>
      </c>
      <c r="B24" s="480" t="s">
        <v>456</v>
      </c>
      <c r="C24" s="488">
        <f>SUM(H24:H24)</f>
        <v>0</v>
      </c>
      <c r="D24" s="488">
        <f>SUM(I24:L24)</f>
        <v>338</v>
      </c>
      <c r="E24" s="488">
        <f>SUM(M24:P24)</f>
        <v>392</v>
      </c>
      <c r="F24" s="455"/>
      <c r="G24" s="480" t="s">
        <v>457</v>
      </c>
      <c r="H24" s="458">
        <v>0</v>
      </c>
      <c r="I24" s="483">
        <v>64</v>
      </c>
      <c r="J24" s="458">
        <v>80</v>
      </c>
      <c r="K24" s="458">
        <v>102</v>
      </c>
      <c r="L24" s="458">
        <v>92</v>
      </c>
      <c r="M24" s="458">
        <v>96</v>
      </c>
      <c r="N24" s="458">
        <v>104</v>
      </c>
      <c r="O24" s="458">
        <v>111</v>
      </c>
      <c r="P24" s="458">
        <v>81</v>
      </c>
      <c r="Q24" s="458"/>
      <c r="R24" s="458"/>
      <c r="S24" s="458"/>
      <c r="T24" s="510"/>
      <c r="U24" s="480" t="s">
        <v>456</v>
      </c>
      <c r="V24" s="481">
        <f>SUM(H24)</f>
        <v>0</v>
      </c>
      <c r="W24" s="481">
        <f>SUM(I24:L24)</f>
        <v>338</v>
      </c>
      <c r="X24" s="481">
        <f>SUM(M24:P24)</f>
        <v>392</v>
      </c>
      <c r="Y24" s="511"/>
      <c r="Z24" s="480" t="s">
        <v>458</v>
      </c>
      <c r="AA24" s="484"/>
      <c r="AB24" s="485"/>
      <c r="AC24" s="485"/>
      <c r="AD24" s="485"/>
      <c r="AE24" s="485"/>
      <c r="AF24" s="485"/>
      <c r="AG24" s="486"/>
      <c r="AH24" s="485"/>
      <c r="AI24" s="485"/>
      <c r="AJ24" s="485">
        <v>59</v>
      </c>
      <c r="AK24" s="485"/>
      <c r="AL24" s="485"/>
      <c r="AM24" s="485"/>
      <c r="AN24" s="486"/>
      <c r="AO24" s="485"/>
      <c r="AP24" s="485"/>
      <c r="AQ24" s="485"/>
      <c r="AR24" s="485"/>
      <c r="AS24" s="485"/>
      <c r="AT24" s="485"/>
      <c r="AU24" s="486"/>
      <c r="AV24" s="485"/>
      <c r="AW24" s="485"/>
      <c r="AX24" s="485">
        <f>32+28+23+34</f>
        <v>117</v>
      </c>
      <c r="AY24" s="485"/>
      <c r="AZ24" s="485"/>
      <c r="BA24" s="485"/>
      <c r="BB24" s="486"/>
      <c r="BC24" s="485"/>
      <c r="BD24" s="485"/>
      <c r="BE24" s="485">
        <f>111+20</f>
        <v>131</v>
      </c>
      <c r="BF24" s="485"/>
      <c r="BG24" s="485"/>
      <c r="BH24" s="485"/>
      <c r="BI24" s="486"/>
      <c r="BJ24" s="485"/>
      <c r="BK24" s="485"/>
      <c r="BL24" s="485">
        <f>99+12+20</f>
        <v>131</v>
      </c>
      <c r="BM24" s="485"/>
      <c r="BN24" s="485"/>
      <c r="BO24" s="485"/>
      <c r="BP24" s="486"/>
      <c r="BQ24" s="485"/>
      <c r="BR24" s="485"/>
      <c r="BS24" s="516">
        <f>98-12</f>
        <v>86</v>
      </c>
      <c r="BT24" s="485"/>
      <c r="BU24" s="485"/>
      <c r="BV24" s="485"/>
      <c r="BW24" s="486"/>
      <c r="BX24" s="485"/>
      <c r="BY24" s="485"/>
      <c r="BZ24" s="484">
        <f>111+12</f>
        <v>123</v>
      </c>
      <c r="CA24" s="485"/>
      <c r="CB24" s="485">
        <v>0</v>
      </c>
      <c r="CC24" s="485">
        <v>0</v>
      </c>
      <c r="CD24" s="486">
        <v>0</v>
      </c>
      <c r="CE24" s="485"/>
      <c r="CF24" s="485"/>
      <c r="CG24" s="485">
        <f>82+13+13+9-34</f>
        <v>83</v>
      </c>
      <c r="CH24" s="485"/>
      <c r="CI24" s="485"/>
      <c r="CJ24" s="485">
        <v>0</v>
      </c>
      <c r="CK24" s="354" t="s">
        <v>481</v>
      </c>
    </row>
    <row r="25" spans="1:90" s="438" customFormat="1">
      <c r="A25" s="677"/>
      <c r="B25" s="487" t="s">
        <v>459</v>
      </c>
      <c r="C25" s="488">
        <f>SUM(H25:H25)</f>
        <v>0</v>
      </c>
      <c r="D25" s="488">
        <f>SUM(I25:L25)</f>
        <v>307</v>
      </c>
      <c r="E25" s="488">
        <f>SUM(M25:P25)</f>
        <v>423</v>
      </c>
      <c r="F25" s="465"/>
      <c r="G25" s="487" t="s">
        <v>459</v>
      </c>
      <c r="H25" s="489">
        <f>SUM(AA24:AC24)</f>
        <v>0</v>
      </c>
      <c r="I25" s="489">
        <f>SUM(AD24:AJ24)</f>
        <v>59</v>
      </c>
      <c r="J25" s="489">
        <f>SUM(AK24:AQ24)</f>
        <v>0</v>
      </c>
      <c r="K25" s="489">
        <f>SUM(AR24:AX24)</f>
        <v>117</v>
      </c>
      <c r="L25" s="489">
        <f>SUM(AY24:BE24)</f>
        <v>131</v>
      </c>
      <c r="M25" s="489">
        <f>SUM(BF24:BL24)</f>
        <v>131</v>
      </c>
      <c r="N25" s="489">
        <f>SUM(BM24:BS24)</f>
        <v>86</v>
      </c>
      <c r="O25" s="489">
        <f>SUM(BT24:BZ24)</f>
        <v>123</v>
      </c>
      <c r="P25" s="489">
        <f>SUM(CA24:CG24)</f>
        <v>83</v>
      </c>
      <c r="Q25" s="489"/>
      <c r="R25" s="489"/>
      <c r="S25" s="489"/>
      <c r="T25" s="465"/>
      <c r="U25" s="490" t="s">
        <v>460</v>
      </c>
      <c r="V25" s="489">
        <f>SUMIF($AA$7:$AC$7,$V$5,$AA25:$AC25)</f>
        <v>0</v>
      </c>
      <c r="W25" s="489">
        <f>SUMIF($AD$7:$BE$7,$W$5,$AD25:$BE25)</f>
        <v>307</v>
      </c>
      <c r="X25" s="489">
        <f>SUMIF($BF$7:$CI$7,$X$5,$BF25:$CI25)</f>
        <v>324</v>
      </c>
      <c r="Y25" s="513"/>
      <c r="Z25" s="490" t="s">
        <v>461</v>
      </c>
      <c r="AA25" s="491"/>
      <c r="AB25" s="491"/>
      <c r="AC25" s="514"/>
      <c r="AD25" s="491"/>
      <c r="AE25" s="491">
        <v>24</v>
      </c>
      <c r="AF25" s="491"/>
      <c r="AG25" s="492"/>
      <c r="AH25" s="493">
        <v>24</v>
      </c>
      <c r="AI25" s="493"/>
      <c r="AJ25" s="493">
        <v>11</v>
      </c>
      <c r="AK25" s="493"/>
      <c r="AL25" s="493"/>
      <c r="AM25" s="493"/>
      <c r="AN25" s="494"/>
      <c r="AO25" s="493"/>
      <c r="AP25" s="493"/>
      <c r="AQ25" s="493"/>
      <c r="AR25" s="493"/>
      <c r="AS25" s="493"/>
      <c r="AT25" s="493"/>
      <c r="AU25" s="494"/>
      <c r="AV25" s="493">
        <v>32</v>
      </c>
      <c r="AW25" s="493"/>
      <c r="AX25" s="493">
        <v>85</v>
      </c>
      <c r="AY25" s="493"/>
      <c r="AZ25" s="493">
        <v>32</v>
      </c>
      <c r="BA25" s="493"/>
      <c r="BB25" s="492"/>
      <c r="BC25" s="491">
        <v>32</v>
      </c>
      <c r="BD25" s="491"/>
      <c r="BE25" s="514">
        <v>67</v>
      </c>
      <c r="BF25" s="491"/>
      <c r="BG25" s="491">
        <v>32</v>
      </c>
      <c r="BH25" s="491"/>
      <c r="BI25" s="492"/>
      <c r="BJ25" s="491">
        <v>32</v>
      </c>
      <c r="BK25" s="491"/>
      <c r="BL25" s="491">
        <v>67</v>
      </c>
      <c r="BM25" s="491"/>
      <c r="BN25" s="491">
        <v>8</v>
      </c>
      <c r="BO25" s="491"/>
      <c r="BP25" s="492"/>
      <c r="BQ25" s="491">
        <v>24</v>
      </c>
      <c r="BR25" s="491"/>
      <c r="BS25" s="491">
        <v>54</v>
      </c>
      <c r="BT25" s="491"/>
      <c r="BU25" s="491">
        <v>24</v>
      </c>
      <c r="BV25" s="491"/>
      <c r="BW25" s="492"/>
      <c r="BX25" s="491">
        <v>40</v>
      </c>
      <c r="BY25" s="491"/>
      <c r="BZ25" s="491">
        <v>59</v>
      </c>
      <c r="CA25" s="491"/>
      <c r="CB25" s="491">
        <v>16</v>
      </c>
      <c r="CC25" s="491"/>
      <c r="CD25" s="492"/>
      <c r="CE25" s="491"/>
      <c r="CF25" s="491"/>
      <c r="CG25" s="491"/>
      <c r="CH25" s="491"/>
      <c r="CI25" s="491"/>
      <c r="CJ25" s="491"/>
      <c r="CK25" s="354"/>
    </row>
    <row r="26" spans="1:90" s="504" customFormat="1" ht="13.5" thickBot="1">
      <c r="A26" s="678"/>
      <c r="B26" s="495" t="s">
        <v>462</v>
      </c>
      <c r="C26" s="496">
        <f>C25-C24</f>
        <v>0</v>
      </c>
      <c r="D26" s="496">
        <f>D25-D24+C26</f>
        <v>-31</v>
      </c>
      <c r="E26" s="496">
        <f>E25-E24+D26</f>
        <v>0</v>
      </c>
      <c r="F26" s="455"/>
      <c r="G26" s="495" t="s">
        <v>462</v>
      </c>
      <c r="H26" s="496">
        <f>H25-H24</f>
        <v>0</v>
      </c>
      <c r="I26" s="496">
        <f>H26+I25-I24</f>
        <v>-5</v>
      </c>
      <c r="J26" s="496">
        <f t="shared" ref="J26:L26" si="38">I26+J25-J24</f>
        <v>-85</v>
      </c>
      <c r="K26" s="496">
        <f t="shared" si="38"/>
        <v>-70</v>
      </c>
      <c r="L26" s="496">
        <f t="shared" si="38"/>
        <v>-31</v>
      </c>
      <c r="M26" s="496">
        <f>L26+M25-M24</f>
        <v>4</v>
      </c>
      <c r="N26" s="496">
        <f t="shared" ref="N26:P26" si="39">M26+N25-N24</f>
        <v>-14</v>
      </c>
      <c r="O26" s="496">
        <f t="shared" si="39"/>
        <v>-2</v>
      </c>
      <c r="P26" s="496">
        <f t="shared" si="39"/>
        <v>0</v>
      </c>
      <c r="Q26" s="496"/>
      <c r="R26" s="496"/>
      <c r="S26" s="496"/>
      <c r="T26" s="455"/>
      <c r="U26" s="497" t="s">
        <v>463</v>
      </c>
      <c r="V26" s="498">
        <f>V25-V24</f>
        <v>0</v>
      </c>
      <c r="W26" s="498">
        <f>W25-W24+V26</f>
        <v>-31</v>
      </c>
      <c r="X26" s="498">
        <f>X25-X24+W26</f>
        <v>-99</v>
      </c>
      <c r="Y26" s="499"/>
      <c r="Z26" s="500" t="s">
        <v>462</v>
      </c>
      <c r="AA26" s="501">
        <v>0</v>
      </c>
      <c r="AB26" s="501">
        <f t="shared" ref="AB26:AT26" si="40">AA26+AB25-AB24</f>
        <v>0</v>
      </c>
      <c r="AC26" s="501">
        <f t="shared" si="40"/>
        <v>0</v>
      </c>
      <c r="AD26" s="501">
        <f t="shared" si="40"/>
        <v>0</v>
      </c>
      <c r="AE26" s="501">
        <f t="shared" si="40"/>
        <v>24</v>
      </c>
      <c r="AF26" s="502">
        <f t="shared" si="40"/>
        <v>24</v>
      </c>
      <c r="AG26" s="503">
        <f t="shared" si="40"/>
        <v>24</v>
      </c>
      <c r="AH26" s="501">
        <f t="shared" si="40"/>
        <v>48</v>
      </c>
      <c r="AI26" s="501">
        <f t="shared" si="40"/>
        <v>48</v>
      </c>
      <c r="AJ26" s="501">
        <f t="shared" si="40"/>
        <v>0</v>
      </c>
      <c r="AK26" s="501">
        <f t="shared" si="40"/>
        <v>0</v>
      </c>
      <c r="AL26" s="501">
        <f t="shared" si="40"/>
        <v>0</v>
      </c>
      <c r="AM26" s="501">
        <f t="shared" si="40"/>
        <v>0</v>
      </c>
      <c r="AN26" s="503">
        <f t="shared" si="40"/>
        <v>0</v>
      </c>
      <c r="AO26" s="501">
        <f t="shared" si="40"/>
        <v>0</v>
      </c>
      <c r="AP26" s="501">
        <f t="shared" si="40"/>
        <v>0</v>
      </c>
      <c r="AQ26" s="501">
        <f t="shared" si="40"/>
        <v>0</v>
      </c>
      <c r="AR26" s="501">
        <f t="shared" si="40"/>
        <v>0</v>
      </c>
      <c r="AS26" s="501">
        <f t="shared" si="40"/>
        <v>0</v>
      </c>
      <c r="AT26" s="501">
        <f t="shared" si="40"/>
        <v>0</v>
      </c>
      <c r="AU26" s="503"/>
      <c r="AV26" s="501">
        <f>AT26+AV25-AV24</f>
        <v>32</v>
      </c>
      <c r="AW26" s="501">
        <f>AV26+AW25-AW24</f>
        <v>32</v>
      </c>
      <c r="AX26" s="501">
        <f t="shared" ref="AX26:BA26" si="41">AW26+AX25-AX24</f>
        <v>0</v>
      </c>
      <c r="AY26" s="501">
        <f t="shared" si="41"/>
        <v>0</v>
      </c>
      <c r="AZ26" s="501">
        <f t="shared" si="41"/>
        <v>32</v>
      </c>
      <c r="BA26" s="501">
        <f t="shared" si="41"/>
        <v>32</v>
      </c>
      <c r="BB26" s="503"/>
      <c r="BC26" s="501">
        <f>BA26+BC25-BC24</f>
        <v>64</v>
      </c>
      <c r="BD26" s="501">
        <f>BC26+BD25-BD24</f>
        <v>64</v>
      </c>
      <c r="BE26" s="501">
        <f t="shared" ref="BE26:BH26" si="42">BD26+BE25-BE24</f>
        <v>0</v>
      </c>
      <c r="BF26" s="501">
        <f t="shared" si="42"/>
        <v>0</v>
      </c>
      <c r="BG26" s="501">
        <f t="shared" si="42"/>
        <v>32</v>
      </c>
      <c r="BH26" s="501">
        <f t="shared" si="42"/>
        <v>32</v>
      </c>
      <c r="BI26" s="503"/>
      <c r="BJ26" s="501">
        <f>BH26+BJ25-BJ24</f>
        <v>64</v>
      </c>
      <c r="BK26" s="501">
        <f>BJ26+BK25-BK24</f>
        <v>64</v>
      </c>
      <c r="BL26" s="501">
        <f t="shared" ref="BL26:BO26" si="43">BK26+BL25-BL24</f>
        <v>0</v>
      </c>
      <c r="BM26" s="501">
        <f t="shared" si="43"/>
        <v>0</v>
      </c>
      <c r="BN26" s="501">
        <f t="shared" si="43"/>
        <v>8</v>
      </c>
      <c r="BO26" s="501">
        <f t="shared" si="43"/>
        <v>8</v>
      </c>
      <c r="BP26" s="503"/>
      <c r="BQ26" s="501">
        <f>BO26+BQ25-BQ24</f>
        <v>32</v>
      </c>
      <c r="BR26" s="501">
        <f>BQ26+BR25-BR24</f>
        <v>32</v>
      </c>
      <c r="BS26" s="501">
        <f t="shared" ref="BS26:BV26" si="44">BR26+BS25-BS24</f>
        <v>0</v>
      </c>
      <c r="BT26" s="501">
        <f t="shared" si="44"/>
        <v>0</v>
      </c>
      <c r="BU26" s="501">
        <f t="shared" si="44"/>
        <v>24</v>
      </c>
      <c r="BV26" s="501">
        <f t="shared" si="44"/>
        <v>24</v>
      </c>
      <c r="BW26" s="503"/>
      <c r="BX26" s="501">
        <f>BV26+BX25-BX24</f>
        <v>64</v>
      </c>
      <c r="BY26" s="501">
        <f>BX26+BY25-BY24</f>
        <v>64</v>
      </c>
      <c r="BZ26" s="501">
        <f t="shared" ref="BZ26:CC26" si="45">BY26+BZ25-BZ24</f>
        <v>0</v>
      </c>
      <c r="CA26" s="501">
        <f t="shared" si="45"/>
        <v>0</v>
      </c>
      <c r="CB26" s="501">
        <f t="shared" si="45"/>
        <v>16</v>
      </c>
      <c r="CC26" s="501">
        <f t="shared" si="45"/>
        <v>16</v>
      </c>
      <c r="CD26" s="503"/>
      <c r="CE26" s="501">
        <f>CC26+CE25-CE24</f>
        <v>16</v>
      </c>
      <c r="CF26" s="501">
        <f>CE26+CF25-CF24</f>
        <v>16</v>
      </c>
      <c r="CG26" s="501">
        <f t="shared" ref="CG26:CJ26" si="46">CF26+CG25-CG24</f>
        <v>-67</v>
      </c>
      <c r="CH26" s="501">
        <f t="shared" si="46"/>
        <v>-67</v>
      </c>
      <c r="CI26" s="501">
        <f t="shared" si="46"/>
        <v>-67</v>
      </c>
      <c r="CJ26" s="501">
        <f t="shared" si="46"/>
        <v>-67</v>
      </c>
    </row>
    <row r="27" spans="1:90" s="507" customFormat="1" ht="13.5" thickBot="1">
      <c r="A27" s="505"/>
      <c r="B27" s="506"/>
      <c r="C27" s="506"/>
      <c r="D27" s="506"/>
      <c r="E27" s="506"/>
      <c r="G27" s="515"/>
      <c r="H27" s="515"/>
      <c r="I27" s="515"/>
      <c r="J27" s="515"/>
      <c r="K27" s="515"/>
      <c r="L27" s="515"/>
      <c r="M27" s="515"/>
      <c r="N27" s="515"/>
      <c r="O27" s="515"/>
      <c r="P27" s="515"/>
      <c r="Q27" s="515"/>
      <c r="U27" s="506"/>
      <c r="V27" s="506"/>
      <c r="W27" s="506"/>
      <c r="X27" s="506"/>
      <c r="Y27" s="506"/>
      <c r="Z27" s="506"/>
      <c r="AA27" s="508"/>
      <c r="AB27" s="508"/>
      <c r="AC27" s="508"/>
      <c r="AD27" s="508"/>
      <c r="AE27" s="508"/>
      <c r="AF27" s="508"/>
      <c r="AG27" s="509"/>
      <c r="AH27" s="508"/>
      <c r="AI27" s="508"/>
      <c r="AJ27" s="508"/>
      <c r="AK27" s="508"/>
      <c r="AL27" s="508"/>
      <c r="AM27" s="508"/>
      <c r="AN27" s="509"/>
      <c r="AO27" s="508"/>
      <c r="AP27" s="508"/>
      <c r="AQ27" s="508"/>
      <c r="AR27" s="508"/>
      <c r="AS27" s="508"/>
      <c r="AT27" s="508"/>
      <c r="AU27" s="509"/>
      <c r="AV27" s="508"/>
      <c r="AW27" s="508"/>
      <c r="AX27" s="508"/>
      <c r="AY27" s="508"/>
      <c r="AZ27" s="508"/>
      <c r="BA27" s="508"/>
      <c r="BB27" s="509"/>
      <c r="BC27" s="508"/>
      <c r="BD27" s="508"/>
      <c r="BE27" s="508"/>
      <c r="BF27" s="508"/>
      <c r="BG27" s="508"/>
      <c r="BH27" s="508"/>
      <c r="BI27" s="509"/>
      <c r="BJ27" s="508"/>
      <c r="BK27" s="508"/>
      <c r="BL27" s="508"/>
      <c r="BM27" s="508"/>
      <c r="BN27" s="508"/>
      <c r="BO27" s="508"/>
      <c r="BP27" s="509"/>
      <c r="BQ27" s="508"/>
      <c r="BR27" s="508"/>
      <c r="BS27" s="508"/>
      <c r="BT27" s="508"/>
      <c r="BU27" s="508"/>
      <c r="BV27" s="508"/>
      <c r="BW27" s="509"/>
      <c r="BX27" s="508"/>
      <c r="BY27" s="508"/>
      <c r="BZ27" s="508"/>
      <c r="CA27" s="508"/>
      <c r="CB27" s="508"/>
      <c r="CC27" s="508"/>
      <c r="CD27" s="509"/>
      <c r="CE27" s="508"/>
      <c r="CF27" s="508"/>
      <c r="CG27" s="508"/>
      <c r="CH27" s="508"/>
      <c r="CI27" s="508"/>
      <c r="CJ27" s="508"/>
    </row>
    <row r="28" spans="1:90" s="354" customFormat="1">
      <c r="A28" s="676">
        <v>186017002</v>
      </c>
      <c r="B28" s="480" t="s">
        <v>456</v>
      </c>
      <c r="C28" s="488">
        <f>SUM(H28:H28)</f>
        <v>16</v>
      </c>
      <c r="D28" s="488">
        <f>SUM(I28:L28)</f>
        <v>44</v>
      </c>
      <c r="E28" s="488">
        <f>SUM(M28:P28)</f>
        <v>38</v>
      </c>
      <c r="F28" s="455"/>
      <c r="G28" s="480" t="s">
        <v>457</v>
      </c>
      <c r="H28" s="458">
        <v>16</v>
      </c>
      <c r="I28" s="483">
        <v>16</v>
      </c>
      <c r="J28" s="458">
        <v>0</v>
      </c>
      <c r="K28" s="458">
        <v>16</v>
      </c>
      <c r="L28" s="458">
        <v>12</v>
      </c>
      <c r="M28" s="458">
        <v>12</v>
      </c>
      <c r="N28" s="458">
        <v>8</v>
      </c>
      <c r="O28" s="458">
        <v>8</v>
      </c>
      <c r="P28" s="458">
        <v>10</v>
      </c>
      <c r="Q28" s="458"/>
      <c r="R28" s="458"/>
      <c r="S28" s="458"/>
      <c r="T28" s="510"/>
      <c r="U28" s="480" t="s">
        <v>456</v>
      </c>
      <c r="V28" s="481">
        <f>SUM(H28)</f>
        <v>16</v>
      </c>
      <c r="W28" s="481">
        <f>SUM(I28:L28)</f>
        <v>44</v>
      </c>
      <c r="X28" s="481">
        <f>SUM(M28:P28)</f>
        <v>38</v>
      </c>
      <c r="Y28" s="511"/>
      <c r="Z28" s="480" t="s">
        <v>458</v>
      </c>
      <c r="AA28" s="484"/>
      <c r="AB28" s="485"/>
      <c r="AC28" s="485"/>
      <c r="AD28" s="485"/>
      <c r="AE28" s="485"/>
      <c r="AF28" s="485"/>
      <c r="AG28" s="486"/>
      <c r="AH28" s="485"/>
      <c r="AI28" s="485"/>
      <c r="AJ28" s="485"/>
      <c r="AK28" s="485"/>
      <c r="AL28" s="485"/>
      <c r="AM28" s="485"/>
      <c r="AN28" s="486"/>
      <c r="AO28" s="485"/>
      <c r="AP28" s="485"/>
      <c r="AQ28" s="485"/>
      <c r="AR28" s="485"/>
      <c r="AS28" s="485"/>
      <c r="AT28" s="485"/>
      <c r="AU28" s="486"/>
      <c r="AV28" s="485"/>
      <c r="AW28" s="485"/>
      <c r="AX28" s="485">
        <v>0</v>
      </c>
      <c r="AY28" s="485"/>
      <c r="AZ28" s="485"/>
      <c r="BA28" s="485"/>
      <c r="BB28" s="486"/>
      <c r="BC28" s="485"/>
      <c r="BD28" s="485"/>
      <c r="BE28" s="485">
        <v>8</v>
      </c>
      <c r="BF28" s="485"/>
      <c r="BG28" s="485"/>
      <c r="BH28" s="485"/>
      <c r="BI28" s="486"/>
      <c r="BJ28" s="485"/>
      <c r="BK28" s="485"/>
      <c r="BL28" s="484">
        <v>16</v>
      </c>
      <c r="BM28" s="485"/>
      <c r="BN28" s="485"/>
      <c r="BO28" s="485"/>
      <c r="BP28" s="486"/>
      <c r="BQ28" s="485"/>
      <c r="BR28" s="485"/>
      <c r="BS28" s="516">
        <f>24-5</f>
        <v>19</v>
      </c>
      <c r="BT28" s="485"/>
      <c r="BU28" s="485"/>
      <c r="BV28" s="485"/>
      <c r="BW28" s="486"/>
      <c r="BX28" s="485"/>
      <c r="BY28" s="485"/>
      <c r="BZ28" s="485">
        <v>24</v>
      </c>
      <c r="CA28" s="485"/>
      <c r="CB28" s="485">
        <v>0</v>
      </c>
      <c r="CC28" s="485">
        <v>0</v>
      </c>
      <c r="CD28" s="486">
        <v>0</v>
      </c>
      <c r="CE28" s="485"/>
      <c r="CF28" s="485"/>
      <c r="CG28" s="484">
        <f>26+5</f>
        <v>31</v>
      </c>
      <c r="CH28" s="485">
        <v>0</v>
      </c>
      <c r="CI28" s="485">
        <v>0</v>
      </c>
      <c r="CJ28" s="485">
        <v>0</v>
      </c>
      <c r="CK28" s="354" t="s">
        <v>478</v>
      </c>
    </row>
    <row r="29" spans="1:90" s="438" customFormat="1">
      <c r="A29" s="677"/>
      <c r="B29" s="487" t="s">
        <v>459</v>
      </c>
      <c r="C29" s="488">
        <f>SUM(H29:H29)</f>
        <v>0</v>
      </c>
      <c r="D29" s="488">
        <f>SUM(I29:L29)</f>
        <v>8</v>
      </c>
      <c r="E29" s="488">
        <f>SUM(M29:P29)</f>
        <v>90</v>
      </c>
      <c r="F29" s="465"/>
      <c r="G29" s="487" t="s">
        <v>459</v>
      </c>
      <c r="H29" s="489">
        <f>SUM(AA28:AC28)</f>
        <v>0</v>
      </c>
      <c r="I29" s="489">
        <f>SUM(AD28:AJ28)</f>
        <v>0</v>
      </c>
      <c r="J29" s="489">
        <f>SUM(AK28:AQ28)</f>
        <v>0</v>
      </c>
      <c r="K29" s="489">
        <f>SUM(AR28:AX28)</f>
        <v>0</v>
      </c>
      <c r="L29" s="489">
        <f>SUM(AY28:BE28)</f>
        <v>8</v>
      </c>
      <c r="M29" s="489">
        <f>SUM(BF28:BL28)</f>
        <v>16</v>
      </c>
      <c r="N29" s="489">
        <f>SUM(BM28:BS28)</f>
        <v>19</v>
      </c>
      <c r="O29" s="489">
        <f>SUM(BT28:BZ28)</f>
        <v>24</v>
      </c>
      <c r="P29" s="489">
        <f>SUM(CA28:CG28)</f>
        <v>31</v>
      </c>
      <c r="Q29" s="489"/>
      <c r="R29" s="489"/>
      <c r="S29" s="489"/>
      <c r="T29" s="465"/>
      <c r="U29" s="490" t="s">
        <v>460</v>
      </c>
      <c r="V29" s="489">
        <f>SUMIF($AA$7:$AC$7,$V$5,$AA29:$AC29)</f>
        <v>0</v>
      </c>
      <c r="W29" s="489">
        <f>SUMIF($AD$7:$BE$7,$W$5,$AD29:$BE29)</f>
        <v>8</v>
      </c>
      <c r="X29" s="489">
        <f>SUMIF($BF$7:$CI$7,$X$5,$BF29:$CI29)</f>
        <v>51</v>
      </c>
      <c r="Y29" s="513"/>
      <c r="Z29" s="490" t="s">
        <v>461</v>
      </c>
      <c r="AA29" s="491"/>
      <c r="AB29" s="491"/>
      <c r="AC29" s="514"/>
      <c r="AD29" s="491"/>
      <c r="AE29" s="491"/>
      <c r="AF29" s="491"/>
      <c r="AG29" s="492"/>
      <c r="AH29" s="493"/>
      <c r="AI29" s="493"/>
      <c r="AJ29" s="493"/>
      <c r="AK29" s="493"/>
      <c r="AL29" s="493"/>
      <c r="AM29" s="493"/>
      <c r="AN29" s="494"/>
      <c r="AO29" s="493"/>
      <c r="AP29" s="493"/>
      <c r="AQ29" s="493"/>
      <c r="AR29" s="493"/>
      <c r="AS29" s="493"/>
      <c r="AT29" s="493"/>
      <c r="AU29" s="494"/>
      <c r="AV29" s="493"/>
      <c r="AW29" s="493"/>
      <c r="AX29" s="493"/>
      <c r="AY29" s="493"/>
      <c r="AZ29" s="493">
        <v>8</v>
      </c>
      <c r="BA29" s="493"/>
      <c r="BB29" s="492"/>
      <c r="BC29" s="491"/>
      <c r="BD29" s="491"/>
      <c r="BE29" s="514"/>
      <c r="BF29" s="491"/>
      <c r="BG29" s="491">
        <v>8</v>
      </c>
      <c r="BH29" s="491"/>
      <c r="BI29" s="492"/>
      <c r="BJ29" s="491">
        <v>7</v>
      </c>
      <c r="BK29" s="491"/>
      <c r="BL29" s="491">
        <v>1</v>
      </c>
      <c r="BM29" s="491"/>
      <c r="BN29" s="491"/>
      <c r="BO29" s="491"/>
      <c r="BP29" s="492"/>
      <c r="BQ29" s="491"/>
      <c r="BR29" s="491"/>
      <c r="BS29" s="491">
        <v>19</v>
      </c>
      <c r="BT29" s="491"/>
      <c r="BU29" s="491"/>
      <c r="BV29" s="491"/>
      <c r="BW29" s="492"/>
      <c r="BX29" s="491">
        <v>16</v>
      </c>
      <c r="BY29" s="491"/>
      <c r="BZ29" s="491">
        <v>8</v>
      </c>
      <c r="CA29" s="491"/>
      <c r="CB29" s="491"/>
      <c r="CC29" s="491"/>
      <c r="CD29" s="492"/>
      <c r="CE29" s="491"/>
      <c r="CF29" s="491"/>
      <c r="CG29" s="491"/>
      <c r="CH29" s="491"/>
      <c r="CI29" s="491"/>
      <c r="CJ29" s="491"/>
      <c r="CK29" s="354"/>
    </row>
    <row r="30" spans="1:90" s="504" customFormat="1" ht="13.5" thickBot="1">
      <c r="A30" s="678"/>
      <c r="B30" s="495" t="s">
        <v>462</v>
      </c>
      <c r="C30" s="496">
        <f>C29-C28</f>
        <v>-16</v>
      </c>
      <c r="D30" s="496">
        <f>D29-D28+C30</f>
        <v>-52</v>
      </c>
      <c r="E30" s="496">
        <f>E29-E28+D30</f>
        <v>0</v>
      </c>
      <c r="F30" s="455"/>
      <c r="G30" s="495" t="s">
        <v>462</v>
      </c>
      <c r="H30" s="496">
        <f>H29-H28</f>
        <v>-16</v>
      </c>
      <c r="I30" s="496">
        <f>H30+I29-I28</f>
        <v>-32</v>
      </c>
      <c r="J30" s="496">
        <f t="shared" ref="J30:L30" si="47">I30+J29-J28</f>
        <v>-32</v>
      </c>
      <c r="K30" s="496">
        <f t="shared" si="47"/>
        <v>-48</v>
      </c>
      <c r="L30" s="496">
        <f t="shared" si="47"/>
        <v>-52</v>
      </c>
      <c r="M30" s="496">
        <f>L30+M29-M28</f>
        <v>-48</v>
      </c>
      <c r="N30" s="496">
        <f t="shared" ref="N30:P30" si="48">M30+N29-N28</f>
        <v>-37</v>
      </c>
      <c r="O30" s="496">
        <f t="shared" si="48"/>
        <v>-21</v>
      </c>
      <c r="P30" s="496">
        <f t="shared" si="48"/>
        <v>0</v>
      </c>
      <c r="Q30" s="496"/>
      <c r="R30" s="496"/>
      <c r="S30" s="496"/>
      <c r="T30" s="455"/>
      <c r="U30" s="497" t="s">
        <v>463</v>
      </c>
      <c r="V30" s="498">
        <f>V29-V28</f>
        <v>-16</v>
      </c>
      <c r="W30" s="498">
        <f>W29-W28+V30</f>
        <v>-52</v>
      </c>
      <c r="X30" s="498">
        <f>X29-X28+W30</f>
        <v>-39</v>
      </c>
      <c r="Y30" s="499"/>
      <c r="Z30" s="500" t="s">
        <v>462</v>
      </c>
      <c r="AA30" s="501">
        <v>0</v>
      </c>
      <c r="AB30" s="501">
        <f t="shared" ref="AB30:AT30" si="49">AA30+AB29-AB28</f>
        <v>0</v>
      </c>
      <c r="AC30" s="501">
        <f t="shared" si="49"/>
        <v>0</v>
      </c>
      <c r="AD30" s="501">
        <f t="shared" si="49"/>
        <v>0</v>
      </c>
      <c r="AE30" s="501">
        <f t="shared" si="49"/>
        <v>0</v>
      </c>
      <c r="AF30" s="502">
        <f t="shared" si="49"/>
        <v>0</v>
      </c>
      <c r="AG30" s="503">
        <f t="shared" si="49"/>
        <v>0</v>
      </c>
      <c r="AH30" s="501">
        <f t="shared" si="49"/>
        <v>0</v>
      </c>
      <c r="AI30" s="501">
        <f t="shared" si="49"/>
        <v>0</v>
      </c>
      <c r="AJ30" s="501">
        <f t="shared" si="49"/>
        <v>0</v>
      </c>
      <c r="AK30" s="501">
        <f t="shared" si="49"/>
        <v>0</v>
      </c>
      <c r="AL30" s="501">
        <f t="shared" si="49"/>
        <v>0</v>
      </c>
      <c r="AM30" s="501">
        <f t="shared" si="49"/>
        <v>0</v>
      </c>
      <c r="AN30" s="503">
        <f t="shared" si="49"/>
        <v>0</v>
      </c>
      <c r="AO30" s="501">
        <f t="shared" si="49"/>
        <v>0</v>
      </c>
      <c r="AP30" s="501">
        <f t="shared" si="49"/>
        <v>0</v>
      </c>
      <c r="AQ30" s="501">
        <f t="shared" si="49"/>
        <v>0</v>
      </c>
      <c r="AR30" s="501">
        <f t="shared" si="49"/>
        <v>0</v>
      </c>
      <c r="AS30" s="501">
        <f t="shared" si="49"/>
        <v>0</v>
      </c>
      <c r="AT30" s="501">
        <f t="shared" si="49"/>
        <v>0</v>
      </c>
      <c r="AU30" s="503"/>
      <c r="AV30" s="501">
        <f>AT30+AV29-AV28</f>
        <v>0</v>
      </c>
      <c r="AW30" s="501">
        <f>AV30+AW29-AW28</f>
        <v>0</v>
      </c>
      <c r="AX30" s="501">
        <f t="shared" ref="AX30:BA30" si="50">AW30+AX29-AX28</f>
        <v>0</v>
      </c>
      <c r="AY30" s="501">
        <f t="shared" si="50"/>
        <v>0</v>
      </c>
      <c r="AZ30" s="501">
        <f t="shared" si="50"/>
        <v>8</v>
      </c>
      <c r="BA30" s="501">
        <f t="shared" si="50"/>
        <v>8</v>
      </c>
      <c r="BB30" s="503"/>
      <c r="BC30" s="501">
        <f>BA30+BC29-BC28</f>
        <v>8</v>
      </c>
      <c r="BD30" s="501">
        <f>BC30+BD29-BD28</f>
        <v>8</v>
      </c>
      <c r="BE30" s="501">
        <f t="shared" ref="BE30:BH30" si="51">BD30+BE29-BE28</f>
        <v>0</v>
      </c>
      <c r="BF30" s="501">
        <f t="shared" si="51"/>
        <v>0</v>
      </c>
      <c r="BG30" s="501">
        <f t="shared" si="51"/>
        <v>8</v>
      </c>
      <c r="BH30" s="501">
        <f t="shared" si="51"/>
        <v>8</v>
      </c>
      <c r="BI30" s="503"/>
      <c r="BJ30" s="501">
        <f>BH30+BJ29-BJ28</f>
        <v>15</v>
      </c>
      <c r="BK30" s="501">
        <f>BJ30+BK29-BK28</f>
        <v>15</v>
      </c>
      <c r="BL30" s="501">
        <f t="shared" ref="BL30:BO30" si="52">BK30+BL29-BL28</f>
        <v>0</v>
      </c>
      <c r="BM30" s="501">
        <f t="shared" si="52"/>
        <v>0</v>
      </c>
      <c r="BN30" s="501">
        <f t="shared" si="52"/>
        <v>0</v>
      </c>
      <c r="BO30" s="501">
        <f t="shared" si="52"/>
        <v>0</v>
      </c>
      <c r="BP30" s="503"/>
      <c r="BQ30" s="501">
        <f>BO30+BQ29-BQ28</f>
        <v>0</v>
      </c>
      <c r="BR30" s="501">
        <f>BQ30+BR29-BR28</f>
        <v>0</v>
      </c>
      <c r="BS30" s="501">
        <f t="shared" ref="BS30:BV30" si="53">BR30+BS29-BS28</f>
        <v>0</v>
      </c>
      <c r="BT30" s="501">
        <f t="shared" si="53"/>
        <v>0</v>
      </c>
      <c r="BU30" s="501">
        <f t="shared" si="53"/>
        <v>0</v>
      </c>
      <c r="BV30" s="501">
        <f t="shared" si="53"/>
        <v>0</v>
      </c>
      <c r="BW30" s="503"/>
      <c r="BX30" s="501">
        <f>BV30+BX29-BX28</f>
        <v>16</v>
      </c>
      <c r="BY30" s="501">
        <f>BX30+BY29-BY28</f>
        <v>16</v>
      </c>
      <c r="BZ30" s="501">
        <f t="shared" ref="BZ30:CC30" si="54">BY30+BZ29-BZ28</f>
        <v>0</v>
      </c>
      <c r="CA30" s="501">
        <f t="shared" si="54"/>
        <v>0</v>
      </c>
      <c r="CB30" s="501">
        <f t="shared" si="54"/>
        <v>0</v>
      </c>
      <c r="CC30" s="501">
        <f t="shared" si="54"/>
        <v>0</v>
      </c>
      <c r="CD30" s="503"/>
      <c r="CE30" s="501">
        <f>CC30+CE29-CE28</f>
        <v>0</v>
      </c>
      <c r="CF30" s="501">
        <f>CE30+CF29-CF28</f>
        <v>0</v>
      </c>
      <c r="CG30" s="501">
        <f t="shared" ref="CG30:CJ30" si="55">CF30+CG29-CG28</f>
        <v>-31</v>
      </c>
      <c r="CH30" s="501">
        <f t="shared" si="55"/>
        <v>-31</v>
      </c>
      <c r="CI30" s="501">
        <f t="shared" si="55"/>
        <v>-31</v>
      </c>
      <c r="CJ30" s="501">
        <f t="shared" si="55"/>
        <v>-31</v>
      </c>
    </row>
    <row r="31" spans="1:90" s="507" customFormat="1" ht="13.5" thickBot="1">
      <c r="A31" s="505"/>
      <c r="B31" s="506"/>
      <c r="C31" s="506"/>
      <c r="D31" s="506"/>
      <c r="E31" s="506"/>
      <c r="G31" s="506"/>
      <c r="H31" s="506"/>
      <c r="I31" s="506"/>
      <c r="J31" s="506"/>
      <c r="K31" s="506"/>
      <c r="L31" s="506"/>
      <c r="M31" s="506"/>
      <c r="N31" s="506"/>
      <c r="O31" s="506"/>
      <c r="P31" s="506"/>
      <c r="Q31" s="506"/>
      <c r="U31" s="506"/>
      <c r="V31" s="506"/>
      <c r="W31" s="506"/>
      <c r="X31" s="506"/>
      <c r="Y31" s="506"/>
      <c r="Z31" s="506"/>
      <c r="AA31" s="508"/>
      <c r="AB31" s="508"/>
      <c r="AC31" s="508"/>
      <c r="AD31" s="508"/>
      <c r="AE31" s="508"/>
      <c r="AF31" s="508"/>
      <c r="AG31" s="509"/>
      <c r="AH31" s="508"/>
      <c r="AI31" s="508"/>
      <c r="AJ31" s="508"/>
      <c r="AK31" s="508"/>
      <c r="AL31" s="508"/>
      <c r="AM31" s="508"/>
      <c r="AN31" s="509"/>
      <c r="AO31" s="508"/>
      <c r="AP31" s="508"/>
      <c r="AQ31" s="508"/>
      <c r="AR31" s="508"/>
      <c r="AS31" s="508"/>
      <c r="AT31" s="508"/>
      <c r="AU31" s="509"/>
      <c r="AV31" s="508"/>
      <c r="AW31" s="508"/>
      <c r="AX31" s="508"/>
      <c r="AY31" s="508"/>
      <c r="AZ31" s="508"/>
      <c r="BA31" s="508"/>
      <c r="BB31" s="509"/>
      <c r="BC31" s="508"/>
      <c r="BD31" s="508"/>
      <c r="BE31" s="508"/>
      <c r="BF31" s="508"/>
      <c r="BG31" s="508"/>
      <c r="BH31" s="508"/>
      <c r="BI31" s="509"/>
      <c r="BJ31" s="508"/>
      <c r="BK31" s="508"/>
      <c r="BL31" s="508"/>
      <c r="BM31" s="508"/>
      <c r="BN31" s="508"/>
      <c r="BO31" s="508"/>
      <c r="BP31" s="509"/>
      <c r="BQ31" s="508"/>
      <c r="BR31" s="508"/>
      <c r="BS31" s="508"/>
      <c r="BT31" s="508"/>
      <c r="BU31" s="508"/>
      <c r="BV31" s="508"/>
      <c r="BW31" s="509"/>
      <c r="BX31" s="508"/>
      <c r="BY31" s="508"/>
      <c r="BZ31" s="508"/>
      <c r="CA31" s="508"/>
      <c r="CB31" s="508"/>
      <c r="CC31" s="508"/>
      <c r="CD31" s="509"/>
      <c r="CE31" s="508"/>
      <c r="CF31" s="508"/>
      <c r="CG31" s="508"/>
      <c r="CH31" s="508"/>
      <c r="CI31" s="508"/>
      <c r="CJ31" s="508"/>
    </row>
    <row r="32" spans="1:90" s="354" customFormat="1">
      <c r="A32" s="673">
        <v>186002487</v>
      </c>
      <c r="B32" s="480" t="s">
        <v>456</v>
      </c>
      <c r="C32" s="488">
        <f>SUM(H32:H32)</f>
        <v>0</v>
      </c>
      <c r="D32" s="488">
        <f>SUM(I32:L32)</f>
        <v>44</v>
      </c>
      <c r="E32" s="488">
        <f>SUM(M32:P32)</f>
        <v>61</v>
      </c>
      <c r="F32" s="455"/>
      <c r="G32" s="480" t="s">
        <v>457</v>
      </c>
      <c r="H32" s="458">
        <v>0</v>
      </c>
      <c r="I32" s="483">
        <v>12</v>
      </c>
      <c r="J32" s="458">
        <v>0</v>
      </c>
      <c r="K32" s="458">
        <v>6</v>
      </c>
      <c r="L32" s="458">
        <v>26</v>
      </c>
      <c r="M32" s="458">
        <v>18</v>
      </c>
      <c r="N32" s="517">
        <f>12+19</f>
        <v>31</v>
      </c>
      <c r="O32" s="458">
        <v>12</v>
      </c>
      <c r="P32" s="458">
        <v>0</v>
      </c>
      <c r="Q32" s="458"/>
      <c r="R32" s="458"/>
      <c r="S32" s="458"/>
      <c r="T32" s="510"/>
      <c r="U32" s="480" t="s">
        <v>456</v>
      </c>
      <c r="V32" s="481">
        <f>SUM(H32)</f>
        <v>0</v>
      </c>
      <c r="W32" s="481">
        <f>SUM(I32:L32)</f>
        <v>44</v>
      </c>
      <c r="X32" s="481">
        <f>SUM(M32:P32)</f>
        <v>61</v>
      </c>
      <c r="Y32" s="511"/>
      <c r="Z32" s="480" t="s">
        <v>458</v>
      </c>
      <c r="AA32" s="484"/>
      <c r="AB32" s="485"/>
      <c r="AC32" s="485">
        <v>0</v>
      </c>
      <c r="AD32" s="485"/>
      <c r="AE32" s="485"/>
      <c r="AF32" s="485"/>
      <c r="AG32" s="486"/>
      <c r="AH32" s="485"/>
      <c r="AI32" s="485"/>
      <c r="AJ32" s="485">
        <v>9</v>
      </c>
      <c r="AK32" s="485"/>
      <c r="AL32" s="485"/>
      <c r="AM32" s="485"/>
      <c r="AN32" s="486"/>
      <c r="AO32" s="485"/>
      <c r="AP32" s="485"/>
      <c r="AQ32" s="485">
        <v>3</v>
      </c>
      <c r="AR32" s="485"/>
      <c r="AS32" s="485">
        <v>6</v>
      </c>
      <c r="AT32" s="485"/>
      <c r="AU32" s="486"/>
      <c r="AV32" s="485"/>
      <c r="AW32" s="485"/>
      <c r="AX32" s="485">
        <v>44</v>
      </c>
      <c r="AY32" s="485"/>
      <c r="AZ32" s="485"/>
      <c r="BA32" s="485"/>
      <c r="BB32" s="486"/>
      <c r="BC32" s="485"/>
      <c r="BD32" s="485"/>
      <c r="BE32" s="485"/>
      <c r="BF32" s="485"/>
      <c r="BG32" s="485"/>
      <c r="BH32" s="485"/>
      <c r="BI32" s="486"/>
      <c r="BJ32" s="485"/>
      <c r="BK32" s="485"/>
      <c r="BL32" s="485"/>
      <c r="BM32" s="485"/>
      <c r="BN32" s="485"/>
      <c r="BO32" s="485"/>
      <c r="BP32" s="486"/>
      <c r="BQ32" s="485"/>
      <c r="BR32" s="485"/>
      <c r="BS32" s="516">
        <f>12+12+5</f>
        <v>29</v>
      </c>
      <c r="BT32" s="485"/>
      <c r="BU32" s="485"/>
      <c r="BV32" s="485"/>
      <c r="BW32" s="486"/>
      <c r="BX32" s="485"/>
      <c r="BY32" s="485"/>
      <c r="BZ32" s="485">
        <f>12-12</f>
        <v>0</v>
      </c>
      <c r="CA32" s="485"/>
      <c r="CB32" s="485">
        <v>0</v>
      </c>
      <c r="CC32" s="485">
        <v>0</v>
      </c>
      <c r="CD32" s="486">
        <v>0</v>
      </c>
      <c r="CE32" s="485">
        <v>0</v>
      </c>
      <c r="CF32" s="485"/>
      <c r="CG32" s="512">
        <f>0+14+12</f>
        <v>26</v>
      </c>
      <c r="CH32" s="485"/>
      <c r="CI32" s="485">
        <v>0</v>
      </c>
      <c r="CJ32" s="485">
        <v>0</v>
      </c>
      <c r="CK32" s="354" t="s">
        <v>481</v>
      </c>
    </row>
    <row r="33" spans="1:90" s="438" customFormat="1">
      <c r="A33" s="674"/>
      <c r="B33" s="487" t="s">
        <v>459</v>
      </c>
      <c r="C33" s="488">
        <f>SUM(H33:H33)</f>
        <v>0</v>
      </c>
      <c r="D33" s="488">
        <f>SUM(I33:L33)</f>
        <v>62</v>
      </c>
      <c r="E33" s="488">
        <f>SUM(M33:P33)</f>
        <v>55</v>
      </c>
      <c r="F33" s="465"/>
      <c r="G33" s="487" t="s">
        <v>459</v>
      </c>
      <c r="H33" s="489">
        <f>SUM(AA32:AC32)</f>
        <v>0</v>
      </c>
      <c r="I33" s="489">
        <f>SUM(AD32:AJ32)</f>
        <v>9</v>
      </c>
      <c r="J33" s="489">
        <f>SUM(AK32:AQ32)</f>
        <v>3</v>
      </c>
      <c r="K33" s="489">
        <f>SUM(AR32:AX32)</f>
        <v>50</v>
      </c>
      <c r="L33" s="489">
        <f>SUM(AY32:BE32)</f>
        <v>0</v>
      </c>
      <c r="M33" s="489">
        <f>SUM(BF32:BL32)</f>
        <v>0</v>
      </c>
      <c r="N33" s="489">
        <f>SUM(BM32:BS32)</f>
        <v>29</v>
      </c>
      <c r="O33" s="489">
        <f>SUM(BT32:BZ32)</f>
        <v>0</v>
      </c>
      <c r="P33" s="489">
        <f>SUM(CA32:CG32)</f>
        <v>26</v>
      </c>
      <c r="Q33" s="489"/>
      <c r="R33" s="489"/>
      <c r="S33" s="489"/>
      <c r="T33" s="465"/>
      <c r="U33" s="490" t="s">
        <v>460</v>
      </c>
      <c r="V33" s="489">
        <f>SUMIF($AA$7:$AC$7,$V$5,$AA33:$AC33)</f>
        <v>0</v>
      </c>
      <c r="W33" s="489">
        <f>SUMIF($AD$7:$BE$7,$W$5,$AD33:$BE33)</f>
        <v>62</v>
      </c>
      <c r="X33" s="489">
        <f>SUMIF($BF$7:$CI$7,$X$5,$BF33:$CI33)</f>
        <v>43</v>
      </c>
      <c r="Y33" s="513"/>
      <c r="Z33" s="490" t="s">
        <v>461</v>
      </c>
      <c r="AA33" s="491"/>
      <c r="AB33" s="491"/>
      <c r="AC33" s="514"/>
      <c r="AD33" s="491"/>
      <c r="AE33" s="491"/>
      <c r="AF33" s="491"/>
      <c r="AG33" s="492"/>
      <c r="AH33" s="493"/>
      <c r="AI33" s="493"/>
      <c r="AJ33" s="493">
        <v>9</v>
      </c>
      <c r="AK33" s="493"/>
      <c r="AL33" s="493">
        <v>3</v>
      </c>
      <c r="AM33" s="493"/>
      <c r="AN33" s="494"/>
      <c r="AO33" s="493"/>
      <c r="AP33" s="493"/>
      <c r="AQ33" s="493"/>
      <c r="AR33" s="493"/>
      <c r="AS33" s="493">
        <v>18</v>
      </c>
      <c r="AT33" s="493"/>
      <c r="AU33" s="494"/>
      <c r="AV33" s="493">
        <v>24</v>
      </c>
      <c r="AW33" s="493"/>
      <c r="AX33" s="493">
        <v>8</v>
      </c>
      <c r="AY33" s="493"/>
      <c r="AZ33" s="493"/>
      <c r="BA33" s="493"/>
      <c r="BB33" s="492"/>
      <c r="BC33" s="491"/>
      <c r="BD33" s="491"/>
      <c r="BE33" s="514"/>
      <c r="BF33" s="491"/>
      <c r="BG33" s="491"/>
      <c r="BH33" s="491"/>
      <c r="BI33" s="492"/>
      <c r="BJ33" s="491"/>
      <c r="BK33" s="491"/>
      <c r="BL33" s="491"/>
      <c r="BM33" s="491"/>
      <c r="BN33" s="491">
        <v>12</v>
      </c>
      <c r="BO33" s="491"/>
      <c r="BP33" s="492"/>
      <c r="BQ33" s="491">
        <v>12</v>
      </c>
      <c r="BR33" s="491"/>
      <c r="BS33" s="491">
        <v>5</v>
      </c>
      <c r="BT33" s="491"/>
      <c r="BU33" s="491"/>
      <c r="BV33" s="491"/>
      <c r="BW33" s="492"/>
      <c r="BX33" s="491"/>
      <c r="BY33" s="491"/>
      <c r="BZ33" s="491"/>
      <c r="CA33" s="491"/>
      <c r="CB33" s="491">
        <v>14</v>
      </c>
      <c r="CC33" s="491"/>
      <c r="CD33" s="492"/>
      <c r="CE33" s="491"/>
      <c r="CF33" s="491"/>
      <c r="CG33" s="491"/>
      <c r="CH33" s="491"/>
      <c r="CI33" s="491"/>
      <c r="CJ33" s="491"/>
      <c r="CK33" s="354"/>
    </row>
    <row r="34" spans="1:90" s="504" customFormat="1" ht="13.5" thickBot="1">
      <c r="A34" s="675"/>
      <c r="B34" s="495" t="s">
        <v>462</v>
      </c>
      <c r="C34" s="496">
        <f>C33-C32</f>
        <v>0</v>
      </c>
      <c r="D34" s="496">
        <f>D33-D32+C34</f>
        <v>18</v>
      </c>
      <c r="E34" s="496">
        <f>E33-E32+D34</f>
        <v>12</v>
      </c>
      <c r="F34" s="455"/>
      <c r="G34" s="495" t="s">
        <v>462</v>
      </c>
      <c r="H34" s="496">
        <f>H33-H32</f>
        <v>0</v>
      </c>
      <c r="I34" s="496">
        <f>H34+I33-I32</f>
        <v>-3</v>
      </c>
      <c r="J34" s="496">
        <f t="shared" ref="J34:L34" si="56">I34+J33-J32</f>
        <v>0</v>
      </c>
      <c r="K34" s="496">
        <f t="shared" si="56"/>
        <v>44</v>
      </c>
      <c r="L34" s="496">
        <f t="shared" si="56"/>
        <v>18</v>
      </c>
      <c r="M34" s="496">
        <f>L34+M33-M32</f>
        <v>0</v>
      </c>
      <c r="N34" s="496">
        <f t="shared" ref="N34:P34" si="57">M34+N33-N32</f>
        <v>-2</v>
      </c>
      <c r="O34" s="496">
        <f t="shared" si="57"/>
        <v>-14</v>
      </c>
      <c r="P34" s="496">
        <f t="shared" si="57"/>
        <v>12</v>
      </c>
      <c r="Q34" s="496"/>
      <c r="R34" s="496"/>
      <c r="S34" s="496"/>
      <c r="T34" s="455"/>
      <c r="U34" s="497" t="s">
        <v>463</v>
      </c>
      <c r="V34" s="498">
        <f>V33-V32</f>
        <v>0</v>
      </c>
      <c r="W34" s="498">
        <f>W33-W32+V34</f>
        <v>18</v>
      </c>
      <c r="X34" s="498">
        <f>X33-X32+W34</f>
        <v>0</v>
      </c>
      <c r="Y34" s="499"/>
      <c r="Z34" s="500" t="s">
        <v>462</v>
      </c>
      <c r="AA34" s="501">
        <v>0</v>
      </c>
      <c r="AB34" s="501">
        <f t="shared" ref="AB34:AT34" si="58">AA34+AB33-AB32</f>
        <v>0</v>
      </c>
      <c r="AC34" s="501">
        <f t="shared" si="58"/>
        <v>0</v>
      </c>
      <c r="AD34" s="501">
        <f t="shared" si="58"/>
        <v>0</v>
      </c>
      <c r="AE34" s="501">
        <f t="shared" si="58"/>
        <v>0</v>
      </c>
      <c r="AF34" s="502">
        <f t="shared" si="58"/>
        <v>0</v>
      </c>
      <c r="AG34" s="503">
        <f t="shared" si="58"/>
        <v>0</v>
      </c>
      <c r="AH34" s="501">
        <f t="shared" si="58"/>
        <v>0</v>
      </c>
      <c r="AI34" s="501">
        <f t="shared" si="58"/>
        <v>0</v>
      </c>
      <c r="AJ34" s="501">
        <f t="shared" si="58"/>
        <v>0</v>
      </c>
      <c r="AK34" s="501">
        <f t="shared" si="58"/>
        <v>0</v>
      </c>
      <c r="AL34" s="501">
        <f t="shared" si="58"/>
        <v>3</v>
      </c>
      <c r="AM34" s="501">
        <f t="shared" si="58"/>
        <v>3</v>
      </c>
      <c r="AN34" s="503">
        <f t="shared" si="58"/>
        <v>3</v>
      </c>
      <c r="AO34" s="501">
        <f t="shared" si="58"/>
        <v>3</v>
      </c>
      <c r="AP34" s="501">
        <f t="shared" si="58"/>
        <v>3</v>
      </c>
      <c r="AQ34" s="501">
        <f t="shared" si="58"/>
        <v>0</v>
      </c>
      <c r="AR34" s="501">
        <f t="shared" si="58"/>
        <v>0</v>
      </c>
      <c r="AS34" s="501">
        <f t="shared" si="58"/>
        <v>12</v>
      </c>
      <c r="AT34" s="501">
        <f t="shared" si="58"/>
        <v>12</v>
      </c>
      <c r="AU34" s="503"/>
      <c r="AV34" s="501">
        <f>AT34+AV33-AV32</f>
        <v>36</v>
      </c>
      <c r="AW34" s="501">
        <f>AV34+AW33-AW32</f>
        <v>36</v>
      </c>
      <c r="AX34" s="501">
        <f t="shared" ref="AX34:BA34" si="59">AW34+AX33-AX32</f>
        <v>0</v>
      </c>
      <c r="AY34" s="501">
        <f t="shared" si="59"/>
        <v>0</v>
      </c>
      <c r="AZ34" s="501">
        <f t="shared" si="59"/>
        <v>0</v>
      </c>
      <c r="BA34" s="501">
        <f t="shared" si="59"/>
        <v>0</v>
      </c>
      <c r="BB34" s="503"/>
      <c r="BC34" s="501">
        <f>BA34+BC33-BC32</f>
        <v>0</v>
      </c>
      <c r="BD34" s="501">
        <f>BC34+BD33-BD32</f>
        <v>0</v>
      </c>
      <c r="BE34" s="501">
        <f t="shared" ref="BE34:BH34" si="60">BD34+BE33-BE32</f>
        <v>0</v>
      </c>
      <c r="BF34" s="501">
        <f t="shared" si="60"/>
        <v>0</v>
      </c>
      <c r="BG34" s="501">
        <f t="shared" si="60"/>
        <v>0</v>
      </c>
      <c r="BH34" s="501">
        <f t="shared" si="60"/>
        <v>0</v>
      </c>
      <c r="BI34" s="503"/>
      <c r="BJ34" s="501">
        <f>BH34+BJ33-BJ32</f>
        <v>0</v>
      </c>
      <c r="BK34" s="501">
        <f>BJ34+BK33-BK32</f>
        <v>0</v>
      </c>
      <c r="BL34" s="501">
        <f t="shared" ref="BL34:BO34" si="61">BK34+BL33-BL32</f>
        <v>0</v>
      </c>
      <c r="BM34" s="501">
        <f t="shared" si="61"/>
        <v>0</v>
      </c>
      <c r="BN34" s="501">
        <f t="shared" si="61"/>
        <v>12</v>
      </c>
      <c r="BO34" s="501">
        <f t="shared" si="61"/>
        <v>12</v>
      </c>
      <c r="BP34" s="503"/>
      <c r="BQ34" s="501">
        <f>BO34+BQ33-BQ32</f>
        <v>24</v>
      </c>
      <c r="BR34" s="501">
        <f>BQ34+BR33-BR32</f>
        <v>24</v>
      </c>
      <c r="BS34" s="501">
        <f t="shared" ref="BS34:BV34" si="62">BR34+BS33-BS32</f>
        <v>0</v>
      </c>
      <c r="BT34" s="501">
        <f t="shared" si="62"/>
        <v>0</v>
      </c>
      <c r="BU34" s="501">
        <f t="shared" si="62"/>
        <v>0</v>
      </c>
      <c r="BV34" s="501">
        <f t="shared" si="62"/>
        <v>0</v>
      </c>
      <c r="BW34" s="503"/>
      <c r="BX34" s="501">
        <f>BV34+BX33-BX32</f>
        <v>0</v>
      </c>
      <c r="BY34" s="501">
        <f>BX34+BY33-BY32</f>
        <v>0</v>
      </c>
      <c r="BZ34" s="501">
        <f t="shared" ref="BZ34:CC34" si="63">BY34+BZ33-BZ32</f>
        <v>0</v>
      </c>
      <c r="CA34" s="501">
        <f t="shared" si="63"/>
        <v>0</v>
      </c>
      <c r="CB34" s="501">
        <f t="shared" si="63"/>
        <v>14</v>
      </c>
      <c r="CC34" s="501">
        <f t="shared" si="63"/>
        <v>14</v>
      </c>
      <c r="CD34" s="503"/>
      <c r="CE34" s="501">
        <f>CC34+CE33-CE32</f>
        <v>14</v>
      </c>
      <c r="CF34" s="501">
        <f>CE34+CF33-CF32</f>
        <v>14</v>
      </c>
      <c r="CG34" s="501">
        <f t="shared" ref="CG34:CJ34" si="64">CF34+CG33-CG32</f>
        <v>-12</v>
      </c>
      <c r="CH34" s="501">
        <f t="shared" si="64"/>
        <v>-12</v>
      </c>
      <c r="CI34" s="501">
        <f t="shared" si="64"/>
        <v>-12</v>
      </c>
      <c r="CJ34" s="501">
        <f t="shared" si="64"/>
        <v>-12</v>
      </c>
    </row>
    <row r="35" spans="1:90" s="507" customFormat="1" ht="13.5" thickBot="1">
      <c r="A35" s="505"/>
      <c r="B35" s="506"/>
      <c r="C35" s="506"/>
      <c r="D35" s="506"/>
      <c r="E35" s="506"/>
      <c r="G35" s="515"/>
      <c r="H35" s="515"/>
      <c r="I35" s="515"/>
      <c r="J35" s="515"/>
      <c r="K35" s="515"/>
      <c r="L35" s="515"/>
      <c r="M35" s="515"/>
      <c r="N35" s="515"/>
      <c r="O35" s="515"/>
      <c r="P35" s="515"/>
      <c r="Q35" s="515"/>
      <c r="U35" s="506"/>
      <c r="V35" s="506"/>
      <c r="W35" s="506"/>
      <c r="X35" s="506"/>
      <c r="Y35" s="506"/>
      <c r="Z35" s="506"/>
      <c r="AA35" s="508"/>
      <c r="AB35" s="508"/>
      <c r="AC35" s="508"/>
      <c r="AD35" s="508"/>
      <c r="AE35" s="508"/>
      <c r="AF35" s="508"/>
      <c r="AG35" s="509"/>
      <c r="AH35" s="508"/>
      <c r="AI35" s="508"/>
      <c r="AJ35" s="508"/>
      <c r="AK35" s="508"/>
      <c r="AL35" s="508"/>
      <c r="AM35" s="508"/>
      <c r="AN35" s="509"/>
      <c r="AO35" s="508"/>
      <c r="AP35" s="508"/>
      <c r="AQ35" s="508"/>
      <c r="AR35" s="508"/>
      <c r="AS35" s="508"/>
      <c r="AT35" s="508"/>
      <c r="AU35" s="509"/>
      <c r="AV35" s="508"/>
      <c r="AW35" s="508"/>
      <c r="AX35" s="508"/>
      <c r="AY35" s="508"/>
      <c r="AZ35" s="508"/>
      <c r="BA35" s="508"/>
      <c r="BB35" s="509"/>
      <c r="BC35" s="508"/>
      <c r="BD35" s="508"/>
      <c r="BE35" s="508"/>
      <c r="BF35" s="508"/>
      <c r="BG35" s="508"/>
      <c r="BH35" s="508"/>
      <c r="BI35" s="509"/>
      <c r="BJ35" s="508"/>
      <c r="BK35" s="508"/>
      <c r="BL35" s="508"/>
      <c r="BM35" s="508"/>
      <c r="BN35" s="508"/>
      <c r="BO35" s="508"/>
      <c r="BP35" s="509"/>
      <c r="BQ35" s="508"/>
      <c r="BR35" s="508"/>
      <c r="BS35" s="508"/>
      <c r="BT35" s="508"/>
      <c r="BU35" s="508"/>
      <c r="BV35" s="508"/>
      <c r="BW35" s="509"/>
      <c r="BX35" s="508"/>
      <c r="BY35" s="508"/>
      <c r="BZ35" s="508"/>
      <c r="CA35" s="508"/>
      <c r="CB35" s="508"/>
      <c r="CC35" s="508"/>
      <c r="CD35" s="509"/>
      <c r="CE35" s="508"/>
      <c r="CF35" s="508"/>
      <c r="CG35" s="508"/>
      <c r="CH35" s="508"/>
      <c r="CI35" s="508"/>
      <c r="CJ35" s="508"/>
    </row>
    <row r="36" spans="1:90" s="354" customFormat="1">
      <c r="A36" s="673">
        <v>186015031</v>
      </c>
      <c r="B36" s="480" t="s">
        <v>456</v>
      </c>
      <c r="C36" s="488">
        <f>SUM(H36:H36)</f>
        <v>4</v>
      </c>
      <c r="D36" s="488">
        <f>SUM(I36:L36)</f>
        <v>72</v>
      </c>
      <c r="E36" s="488">
        <f>SUM(M36:P36)</f>
        <v>74</v>
      </c>
      <c r="F36" s="455"/>
      <c r="G36" s="480" t="s">
        <v>457</v>
      </c>
      <c r="H36" s="458">
        <v>4</v>
      </c>
      <c r="I36" s="483">
        <v>20</v>
      </c>
      <c r="J36" s="458">
        <v>16</v>
      </c>
      <c r="K36" s="458">
        <v>20</v>
      </c>
      <c r="L36" s="458">
        <v>16</v>
      </c>
      <c r="M36" s="458">
        <v>20</v>
      </c>
      <c r="N36" s="458">
        <v>22</v>
      </c>
      <c r="O36" s="458">
        <v>16</v>
      </c>
      <c r="P36" s="458">
        <v>16</v>
      </c>
      <c r="Q36" s="458"/>
      <c r="R36" s="458"/>
      <c r="S36" s="458"/>
      <c r="T36" s="510"/>
      <c r="U36" s="480" t="s">
        <v>456</v>
      </c>
      <c r="V36" s="481">
        <f>SUM(H36)</f>
        <v>4</v>
      </c>
      <c r="W36" s="481">
        <f>SUM(I36:L36)</f>
        <v>72</v>
      </c>
      <c r="X36" s="481">
        <f>SUM(M36:P36)</f>
        <v>74</v>
      </c>
      <c r="Y36" s="511"/>
      <c r="Z36" s="480" t="s">
        <v>458</v>
      </c>
      <c r="AA36" s="484"/>
      <c r="AB36" s="485"/>
      <c r="AC36" s="485"/>
      <c r="AD36" s="485"/>
      <c r="AE36" s="485"/>
      <c r="AF36" s="485"/>
      <c r="AG36" s="486"/>
      <c r="AH36" s="485"/>
      <c r="AI36" s="485"/>
      <c r="AJ36" s="485">
        <v>24</v>
      </c>
      <c r="AK36" s="485"/>
      <c r="AL36" s="485"/>
      <c r="AM36" s="485"/>
      <c r="AN36" s="486"/>
      <c r="AO36" s="485"/>
      <c r="AP36" s="485"/>
      <c r="AQ36" s="485">
        <f>16+30</f>
        <v>46</v>
      </c>
      <c r="AR36" s="485"/>
      <c r="AS36" s="485"/>
      <c r="AT36" s="485"/>
      <c r="AU36" s="486"/>
      <c r="AV36" s="485">
        <v>0</v>
      </c>
      <c r="AW36" s="485"/>
      <c r="AX36" s="485">
        <v>26</v>
      </c>
      <c r="AY36" s="485"/>
      <c r="AZ36" s="485"/>
      <c r="BA36" s="485"/>
      <c r="BB36" s="486"/>
      <c r="BC36" s="485"/>
      <c r="BD36" s="485"/>
      <c r="BE36" s="485"/>
      <c r="BF36" s="485"/>
      <c r="BG36" s="485"/>
      <c r="BH36" s="485"/>
      <c r="BI36" s="486"/>
      <c r="BJ36" s="485"/>
      <c r="BK36" s="485"/>
      <c r="BL36" s="485"/>
      <c r="BM36" s="485"/>
      <c r="BN36" s="485"/>
      <c r="BO36" s="485"/>
      <c r="BP36" s="486"/>
      <c r="BQ36" s="485"/>
      <c r="BR36" s="485"/>
      <c r="BS36" s="485">
        <v>22</v>
      </c>
      <c r="BT36" s="485"/>
      <c r="BU36" s="485"/>
      <c r="BV36" s="485"/>
      <c r="BW36" s="486"/>
      <c r="BX36" s="485"/>
      <c r="BY36" s="485"/>
      <c r="BZ36" s="485">
        <v>16</v>
      </c>
      <c r="CA36" s="485"/>
      <c r="CB36" s="485"/>
      <c r="CC36" s="485">
        <v>0</v>
      </c>
      <c r="CD36" s="486">
        <v>0</v>
      </c>
      <c r="CE36" s="485">
        <v>0</v>
      </c>
      <c r="CF36" s="485">
        <v>0</v>
      </c>
      <c r="CG36" s="485">
        <v>16</v>
      </c>
      <c r="CH36" s="485">
        <v>0</v>
      </c>
      <c r="CI36" s="485">
        <v>0</v>
      </c>
      <c r="CJ36" s="485">
        <v>0</v>
      </c>
      <c r="CK36" s="354" t="s">
        <v>478</v>
      </c>
    </row>
    <row r="37" spans="1:90" s="438" customFormat="1">
      <c r="A37" s="674"/>
      <c r="B37" s="487" t="s">
        <v>459</v>
      </c>
      <c r="C37" s="488">
        <f>SUM(H37:H37)</f>
        <v>0</v>
      </c>
      <c r="D37" s="488">
        <f>SUM(I37:L37)</f>
        <v>96</v>
      </c>
      <c r="E37" s="488">
        <f>SUM(M37:P37)</f>
        <v>54</v>
      </c>
      <c r="F37" s="465"/>
      <c r="G37" s="487" t="s">
        <v>459</v>
      </c>
      <c r="H37" s="489">
        <f>SUM(AA36:AC36)</f>
        <v>0</v>
      </c>
      <c r="I37" s="489">
        <f>SUM(AD36:AJ36)</f>
        <v>24</v>
      </c>
      <c r="J37" s="489">
        <f>SUM(AK36:AQ36)</f>
        <v>46</v>
      </c>
      <c r="K37" s="489">
        <f>SUM(AR36:AX36)</f>
        <v>26</v>
      </c>
      <c r="L37" s="489">
        <f>SUM(AY36:BE36)</f>
        <v>0</v>
      </c>
      <c r="M37" s="489">
        <f>SUM(BF36:BL36)</f>
        <v>0</v>
      </c>
      <c r="N37" s="489">
        <f>SUM(BM36:BS36)</f>
        <v>22</v>
      </c>
      <c r="O37" s="489">
        <f>SUM(BT36:BZ36)</f>
        <v>16</v>
      </c>
      <c r="P37" s="489">
        <f>SUM(CA36:CG36)</f>
        <v>16</v>
      </c>
      <c r="Q37" s="489"/>
      <c r="R37" s="489"/>
      <c r="S37" s="489"/>
      <c r="T37" s="465"/>
      <c r="U37" s="490" t="s">
        <v>460</v>
      </c>
      <c r="V37" s="489">
        <f>SUMIF($AA$7:$AC$7,$V$5,$AA37:$AC37)</f>
        <v>0</v>
      </c>
      <c r="W37" s="489">
        <f>SUMIF($AD$7:$BE$7,$W$5,$AD37:$BE37)</f>
        <v>96</v>
      </c>
      <c r="X37" s="489">
        <f>SUMIF($BF$7:$CI$7,$X$5,$BF37:$CI37)</f>
        <v>42</v>
      </c>
      <c r="Y37" s="513"/>
      <c r="Z37" s="490" t="s">
        <v>461</v>
      </c>
      <c r="AA37" s="491"/>
      <c r="AB37" s="491"/>
      <c r="AC37" s="514"/>
      <c r="AD37" s="491"/>
      <c r="AE37" s="491"/>
      <c r="AF37" s="491"/>
      <c r="AG37" s="492"/>
      <c r="AH37" s="493"/>
      <c r="AI37" s="493"/>
      <c r="AJ37" s="493"/>
      <c r="AK37" s="493"/>
      <c r="AL37" s="493">
        <v>22</v>
      </c>
      <c r="AM37" s="493"/>
      <c r="AN37" s="494"/>
      <c r="AO37" s="493">
        <v>18</v>
      </c>
      <c r="AP37" s="493"/>
      <c r="AQ37" s="493">
        <v>30</v>
      </c>
      <c r="AR37" s="493"/>
      <c r="AS37" s="493">
        <v>16</v>
      </c>
      <c r="AT37" s="493"/>
      <c r="AU37" s="494"/>
      <c r="AV37" s="493">
        <v>10</v>
      </c>
      <c r="AW37" s="493"/>
      <c r="AX37" s="493"/>
      <c r="AY37" s="493"/>
      <c r="AZ37" s="493"/>
      <c r="BA37" s="493"/>
      <c r="BB37" s="492"/>
      <c r="BC37" s="491"/>
      <c r="BD37" s="491"/>
      <c r="BE37" s="514"/>
      <c r="BF37" s="491"/>
      <c r="BG37" s="491">
        <v>4</v>
      </c>
      <c r="BH37" s="491"/>
      <c r="BI37" s="492"/>
      <c r="BJ37" s="491"/>
      <c r="BK37" s="491"/>
      <c r="BL37" s="491"/>
      <c r="BM37" s="491"/>
      <c r="BN37" s="491">
        <v>16</v>
      </c>
      <c r="BO37" s="491"/>
      <c r="BP37" s="492"/>
      <c r="BQ37" s="491">
        <v>2</v>
      </c>
      <c r="BR37" s="491"/>
      <c r="BS37" s="491"/>
      <c r="BT37" s="491"/>
      <c r="BU37" s="491">
        <v>8</v>
      </c>
      <c r="BV37" s="491"/>
      <c r="BW37" s="492"/>
      <c r="BX37" s="491">
        <v>8</v>
      </c>
      <c r="BY37" s="491"/>
      <c r="BZ37" s="491"/>
      <c r="CA37" s="491"/>
      <c r="CB37" s="491">
        <v>8</v>
      </c>
      <c r="CC37" s="491"/>
      <c r="CD37" s="492"/>
      <c r="CE37" s="491"/>
      <c r="CF37" s="491"/>
      <c r="CG37" s="491"/>
      <c r="CH37" s="491"/>
      <c r="CI37" s="491"/>
      <c r="CJ37" s="491"/>
      <c r="CK37" s="354"/>
    </row>
    <row r="38" spans="1:90" s="504" customFormat="1" ht="13.5" thickBot="1">
      <c r="A38" s="675"/>
      <c r="B38" s="495" t="s">
        <v>462</v>
      </c>
      <c r="C38" s="496">
        <f>C37-C36</f>
        <v>-4</v>
      </c>
      <c r="D38" s="496">
        <f>D37-D36+C38</f>
        <v>20</v>
      </c>
      <c r="E38" s="496">
        <f>E37-E36+D38</f>
        <v>0</v>
      </c>
      <c r="F38" s="455"/>
      <c r="G38" s="495" t="s">
        <v>462</v>
      </c>
      <c r="H38" s="496">
        <f>H37-H36</f>
        <v>-4</v>
      </c>
      <c r="I38" s="496">
        <f>H38+I37-I36</f>
        <v>0</v>
      </c>
      <c r="J38" s="496">
        <f t="shared" ref="J38:L38" si="65">I38+J37-J36</f>
        <v>30</v>
      </c>
      <c r="K38" s="496">
        <f t="shared" si="65"/>
        <v>36</v>
      </c>
      <c r="L38" s="496">
        <f t="shared" si="65"/>
        <v>20</v>
      </c>
      <c r="M38" s="496">
        <f>L38+M37-M36</f>
        <v>0</v>
      </c>
      <c r="N38" s="496">
        <f t="shared" ref="N38:P38" si="66">M38+N37-N36</f>
        <v>0</v>
      </c>
      <c r="O38" s="496">
        <f t="shared" si="66"/>
        <v>0</v>
      </c>
      <c r="P38" s="496">
        <f t="shared" si="66"/>
        <v>0</v>
      </c>
      <c r="Q38" s="496"/>
      <c r="R38" s="496"/>
      <c r="S38" s="496"/>
      <c r="T38" s="455"/>
      <c r="U38" s="497" t="s">
        <v>463</v>
      </c>
      <c r="V38" s="498">
        <f>V37-V36</f>
        <v>-4</v>
      </c>
      <c r="W38" s="498">
        <f>W37-W36+V38</f>
        <v>20</v>
      </c>
      <c r="X38" s="498">
        <f>X37-X36+W38</f>
        <v>-12</v>
      </c>
      <c r="Y38" s="499"/>
      <c r="Z38" s="500" t="s">
        <v>462</v>
      </c>
      <c r="AA38" s="501">
        <v>0</v>
      </c>
      <c r="AB38" s="501">
        <f t="shared" ref="AB38:AT38" si="67">AA38+AB37-AB36</f>
        <v>0</v>
      </c>
      <c r="AC38" s="501">
        <f t="shared" si="67"/>
        <v>0</v>
      </c>
      <c r="AD38" s="501">
        <f t="shared" si="67"/>
        <v>0</v>
      </c>
      <c r="AE38" s="501">
        <f t="shared" si="67"/>
        <v>0</v>
      </c>
      <c r="AF38" s="502">
        <f t="shared" si="67"/>
        <v>0</v>
      </c>
      <c r="AG38" s="503">
        <f t="shared" si="67"/>
        <v>0</v>
      </c>
      <c r="AH38" s="501">
        <f t="shared" si="67"/>
        <v>0</v>
      </c>
      <c r="AI38" s="501">
        <f t="shared" si="67"/>
        <v>0</v>
      </c>
      <c r="AJ38" s="501">
        <f t="shared" si="67"/>
        <v>-24</v>
      </c>
      <c r="AK38" s="501">
        <f t="shared" si="67"/>
        <v>-24</v>
      </c>
      <c r="AL38" s="501">
        <f t="shared" si="67"/>
        <v>-2</v>
      </c>
      <c r="AM38" s="501">
        <f t="shared" si="67"/>
        <v>-2</v>
      </c>
      <c r="AN38" s="503">
        <f t="shared" si="67"/>
        <v>-2</v>
      </c>
      <c r="AO38" s="501">
        <f t="shared" si="67"/>
        <v>16</v>
      </c>
      <c r="AP38" s="501">
        <f t="shared" si="67"/>
        <v>16</v>
      </c>
      <c r="AQ38" s="501">
        <f t="shared" si="67"/>
        <v>0</v>
      </c>
      <c r="AR38" s="501">
        <f t="shared" si="67"/>
        <v>0</v>
      </c>
      <c r="AS38" s="501">
        <f t="shared" si="67"/>
        <v>16</v>
      </c>
      <c r="AT38" s="501">
        <f t="shared" si="67"/>
        <v>16</v>
      </c>
      <c r="AU38" s="503"/>
      <c r="AV38" s="501">
        <f>AT38+AV37-AV36</f>
        <v>26</v>
      </c>
      <c r="AW38" s="501">
        <f>AV38+AW37-AW36</f>
        <v>26</v>
      </c>
      <c r="AX38" s="501">
        <f t="shared" ref="AX38:BA38" si="68">AW38+AX37-AX36</f>
        <v>0</v>
      </c>
      <c r="AY38" s="501">
        <f t="shared" si="68"/>
        <v>0</v>
      </c>
      <c r="AZ38" s="501">
        <f t="shared" si="68"/>
        <v>0</v>
      </c>
      <c r="BA38" s="501">
        <f t="shared" si="68"/>
        <v>0</v>
      </c>
      <c r="BB38" s="503"/>
      <c r="BC38" s="501">
        <f>BA38+BC37-BC36</f>
        <v>0</v>
      </c>
      <c r="BD38" s="501">
        <f>BC38+BD37-BD36</f>
        <v>0</v>
      </c>
      <c r="BE38" s="501">
        <f t="shared" ref="BE38:BH38" si="69">BD38+BE37-BE36</f>
        <v>0</v>
      </c>
      <c r="BF38" s="501">
        <f t="shared" si="69"/>
        <v>0</v>
      </c>
      <c r="BG38" s="501">
        <f t="shared" si="69"/>
        <v>4</v>
      </c>
      <c r="BH38" s="501">
        <f t="shared" si="69"/>
        <v>4</v>
      </c>
      <c r="BI38" s="503"/>
      <c r="BJ38" s="501">
        <f>BH38+BJ37-BJ36</f>
        <v>4</v>
      </c>
      <c r="BK38" s="501">
        <f>BJ38+BK37-BK36</f>
        <v>4</v>
      </c>
      <c r="BL38" s="501">
        <f t="shared" ref="BL38:BO38" si="70">BK38+BL37-BL36</f>
        <v>4</v>
      </c>
      <c r="BM38" s="501">
        <f t="shared" si="70"/>
        <v>4</v>
      </c>
      <c r="BN38" s="501">
        <f t="shared" si="70"/>
        <v>20</v>
      </c>
      <c r="BO38" s="501">
        <f t="shared" si="70"/>
        <v>20</v>
      </c>
      <c r="BP38" s="503"/>
      <c r="BQ38" s="501">
        <f>BO38+BQ37-BQ36</f>
        <v>22</v>
      </c>
      <c r="BR38" s="501">
        <f>BQ38+BR37-BR36</f>
        <v>22</v>
      </c>
      <c r="BS38" s="501">
        <f t="shared" ref="BS38:BV38" si="71">BR38+BS37-BS36</f>
        <v>0</v>
      </c>
      <c r="BT38" s="501">
        <f t="shared" si="71"/>
        <v>0</v>
      </c>
      <c r="BU38" s="501">
        <f t="shared" si="71"/>
        <v>8</v>
      </c>
      <c r="BV38" s="501">
        <f t="shared" si="71"/>
        <v>8</v>
      </c>
      <c r="BW38" s="503"/>
      <c r="BX38" s="501">
        <f>BV38+BX37-BX36</f>
        <v>16</v>
      </c>
      <c r="BY38" s="501">
        <f>BX38+BY37-BY36</f>
        <v>16</v>
      </c>
      <c r="BZ38" s="501">
        <f t="shared" ref="BZ38:CC38" si="72">BY38+BZ37-BZ36</f>
        <v>0</v>
      </c>
      <c r="CA38" s="501">
        <f t="shared" si="72"/>
        <v>0</v>
      </c>
      <c r="CB38" s="501">
        <f t="shared" si="72"/>
        <v>8</v>
      </c>
      <c r="CC38" s="501">
        <f t="shared" si="72"/>
        <v>8</v>
      </c>
      <c r="CD38" s="503"/>
      <c r="CE38" s="501">
        <f>CC38+CE37-CE36</f>
        <v>8</v>
      </c>
      <c r="CF38" s="501">
        <f>CE38+CF37-CF36</f>
        <v>8</v>
      </c>
      <c r="CG38" s="501">
        <f t="shared" ref="CG38:CJ38" si="73">CF38+CG37-CG36</f>
        <v>-8</v>
      </c>
      <c r="CH38" s="501">
        <f t="shared" si="73"/>
        <v>-8</v>
      </c>
      <c r="CI38" s="501">
        <f t="shared" si="73"/>
        <v>-8</v>
      </c>
      <c r="CJ38" s="501">
        <f t="shared" si="73"/>
        <v>-8</v>
      </c>
    </row>
    <row r="39" spans="1:90" s="507" customFormat="1" ht="13.5" thickBot="1">
      <c r="A39" s="505"/>
      <c r="B39" s="506"/>
      <c r="C39" s="506"/>
      <c r="D39" s="506"/>
      <c r="E39" s="506"/>
      <c r="G39" s="515"/>
      <c r="H39" s="515"/>
      <c r="I39" s="515"/>
      <c r="J39" s="515"/>
      <c r="K39" s="515"/>
      <c r="L39" s="515"/>
      <c r="M39" s="515"/>
      <c r="N39" s="515"/>
      <c r="O39" s="515"/>
      <c r="P39" s="515"/>
      <c r="Q39" s="515"/>
      <c r="U39" s="506"/>
      <c r="V39" s="506"/>
      <c r="W39" s="506"/>
      <c r="X39" s="506"/>
      <c r="Y39" s="506"/>
      <c r="Z39" s="506"/>
      <c r="AA39" s="508"/>
      <c r="AB39" s="508"/>
      <c r="AC39" s="508"/>
      <c r="AD39" s="508"/>
      <c r="AE39" s="508"/>
      <c r="AF39" s="508"/>
      <c r="AG39" s="509"/>
      <c r="AH39" s="508"/>
      <c r="AI39" s="508"/>
      <c r="AJ39" s="508"/>
      <c r="AK39" s="508"/>
      <c r="AL39" s="508"/>
      <c r="AM39" s="508"/>
      <c r="AN39" s="509"/>
      <c r="AO39" s="508"/>
      <c r="AP39" s="508"/>
      <c r="AQ39" s="508"/>
      <c r="AR39" s="508"/>
      <c r="AS39" s="508"/>
      <c r="AT39" s="508"/>
      <c r="AU39" s="509"/>
      <c r="AV39" s="508"/>
      <c r="AW39" s="508"/>
      <c r="AX39" s="508"/>
      <c r="AY39" s="508"/>
      <c r="AZ39" s="508"/>
      <c r="BA39" s="508"/>
      <c r="BB39" s="509"/>
      <c r="BC39" s="508"/>
      <c r="BD39" s="508"/>
      <c r="BE39" s="508"/>
      <c r="BF39" s="508"/>
      <c r="BG39" s="508"/>
      <c r="BH39" s="508"/>
      <c r="BI39" s="509"/>
      <c r="BJ39" s="508"/>
      <c r="BK39" s="508"/>
      <c r="BL39" s="508"/>
      <c r="BM39" s="508"/>
      <c r="BN39" s="508"/>
      <c r="BO39" s="508"/>
      <c r="BP39" s="509"/>
      <c r="BQ39" s="508"/>
      <c r="BR39" s="508"/>
      <c r="BS39" s="508"/>
      <c r="BT39" s="508"/>
      <c r="BU39" s="508"/>
      <c r="BV39" s="508"/>
      <c r="BW39" s="509"/>
      <c r="BX39" s="508"/>
      <c r="BY39" s="508"/>
      <c r="BZ39" s="508"/>
      <c r="CA39" s="508"/>
      <c r="CB39" s="508"/>
      <c r="CC39" s="508"/>
      <c r="CD39" s="509"/>
      <c r="CE39" s="508"/>
      <c r="CF39" s="508"/>
      <c r="CG39" s="508"/>
      <c r="CH39" s="508"/>
      <c r="CI39" s="508"/>
      <c r="CJ39" s="508"/>
    </row>
    <row r="40" spans="1:90" s="354" customFormat="1">
      <c r="A40" s="673">
        <v>186015032</v>
      </c>
      <c r="B40" s="480" t="s">
        <v>456</v>
      </c>
      <c r="C40" s="488">
        <f>SUM(H40:H40)</f>
        <v>8</v>
      </c>
      <c r="D40" s="488">
        <f>SUM(I40:L40)</f>
        <v>72</v>
      </c>
      <c r="E40" s="488">
        <f>SUM(M40:P40)</f>
        <v>72</v>
      </c>
      <c r="F40" s="455"/>
      <c r="G40" s="480" t="s">
        <v>457</v>
      </c>
      <c r="H40" s="458">
        <v>8</v>
      </c>
      <c r="I40" s="483">
        <v>24</v>
      </c>
      <c r="J40" s="458">
        <v>8</v>
      </c>
      <c r="K40" s="458">
        <v>16</v>
      </c>
      <c r="L40" s="458">
        <v>24</v>
      </c>
      <c r="M40" s="458">
        <v>20</v>
      </c>
      <c r="N40" s="458">
        <v>20</v>
      </c>
      <c r="O40" s="458">
        <v>16</v>
      </c>
      <c r="P40" s="458">
        <v>16</v>
      </c>
      <c r="Q40" s="458"/>
      <c r="R40" s="458"/>
      <c r="S40" s="458"/>
      <c r="T40" s="510"/>
      <c r="U40" s="480" t="s">
        <v>456</v>
      </c>
      <c r="V40" s="481">
        <f>SUM(H40)</f>
        <v>8</v>
      </c>
      <c r="W40" s="481">
        <f>SUM(I40:L40)</f>
        <v>72</v>
      </c>
      <c r="X40" s="481">
        <f>SUM(M40:P40)</f>
        <v>72</v>
      </c>
      <c r="Y40" s="511"/>
      <c r="Z40" s="480" t="s">
        <v>458</v>
      </c>
      <c r="AA40" s="484"/>
      <c r="AB40" s="485"/>
      <c r="AC40" s="485"/>
      <c r="AD40" s="485"/>
      <c r="AE40" s="485"/>
      <c r="AF40" s="485"/>
      <c r="AG40" s="486"/>
      <c r="AH40" s="485"/>
      <c r="AI40" s="485"/>
      <c r="AJ40" s="485">
        <v>32</v>
      </c>
      <c r="AK40" s="485"/>
      <c r="AL40" s="485"/>
      <c r="AM40" s="485"/>
      <c r="AN40" s="486"/>
      <c r="AO40" s="485"/>
      <c r="AP40" s="485"/>
      <c r="AQ40" s="485">
        <f>8+8</f>
        <v>16</v>
      </c>
      <c r="AR40" s="485"/>
      <c r="AS40" s="485"/>
      <c r="AT40" s="485"/>
      <c r="AU40" s="486"/>
      <c r="AV40" s="485"/>
      <c r="AW40" s="485"/>
      <c r="AX40" s="485">
        <v>21</v>
      </c>
      <c r="AY40" s="485"/>
      <c r="AZ40" s="485"/>
      <c r="BA40" s="485"/>
      <c r="BB40" s="486"/>
      <c r="BC40" s="485"/>
      <c r="BD40" s="485"/>
      <c r="BE40" s="484">
        <f>11-8</f>
        <v>3</v>
      </c>
      <c r="BF40" s="484"/>
      <c r="BG40" s="484"/>
      <c r="BH40" s="484"/>
      <c r="BI40" s="518"/>
      <c r="BJ40" s="484"/>
      <c r="BK40" s="484"/>
      <c r="BL40" s="484">
        <f>20+8</f>
        <v>28</v>
      </c>
      <c r="BM40" s="485"/>
      <c r="BN40" s="485"/>
      <c r="BO40" s="485"/>
      <c r="BP40" s="486"/>
      <c r="BQ40" s="485"/>
      <c r="BR40" s="485"/>
      <c r="BS40" s="485">
        <v>20</v>
      </c>
      <c r="BT40" s="485"/>
      <c r="BU40" s="485"/>
      <c r="BV40" s="485"/>
      <c r="BW40" s="486"/>
      <c r="BX40" s="485"/>
      <c r="BY40" s="485"/>
      <c r="BZ40" s="485">
        <v>16</v>
      </c>
      <c r="CA40" s="485"/>
      <c r="CB40" s="485"/>
      <c r="CC40" s="485"/>
      <c r="CD40" s="486"/>
      <c r="CE40" s="485"/>
      <c r="CF40" s="485"/>
      <c r="CG40" s="485">
        <v>16</v>
      </c>
      <c r="CH40" s="485"/>
      <c r="CI40" s="485"/>
      <c r="CJ40" s="485">
        <v>0</v>
      </c>
      <c r="CK40" s="354" t="s">
        <v>478</v>
      </c>
      <c r="CL40" s="354" t="s">
        <v>479</v>
      </c>
    </row>
    <row r="41" spans="1:90" s="438" customFormat="1">
      <c r="A41" s="674"/>
      <c r="B41" s="487" t="s">
        <v>459</v>
      </c>
      <c r="C41" s="488">
        <f>SUM(H41:H41)</f>
        <v>0</v>
      </c>
      <c r="D41" s="488">
        <f>SUM(I41:L41)</f>
        <v>72</v>
      </c>
      <c r="E41" s="488">
        <f>SUM(M41:P41)</f>
        <v>80</v>
      </c>
      <c r="F41" s="465"/>
      <c r="G41" s="487" t="s">
        <v>459</v>
      </c>
      <c r="H41" s="489">
        <f>SUM(AA40:AC40)</f>
        <v>0</v>
      </c>
      <c r="I41" s="489">
        <f>SUM(AD40:AJ40)</f>
        <v>32</v>
      </c>
      <c r="J41" s="489">
        <f>SUM(AK40:AQ40)</f>
        <v>16</v>
      </c>
      <c r="K41" s="489">
        <f>SUM(AR40:AX40)</f>
        <v>21</v>
      </c>
      <c r="L41" s="489">
        <f>SUM(AY40:BE40)</f>
        <v>3</v>
      </c>
      <c r="M41" s="489">
        <f>SUM(BF40:BL40)</f>
        <v>28</v>
      </c>
      <c r="N41" s="489">
        <f>SUM(BM40:BS40)</f>
        <v>20</v>
      </c>
      <c r="O41" s="489">
        <f>SUM(BT40:BZ40)</f>
        <v>16</v>
      </c>
      <c r="P41" s="489">
        <f>SUM(CA40:CG40)</f>
        <v>16</v>
      </c>
      <c r="Q41" s="489"/>
      <c r="R41" s="489"/>
      <c r="S41" s="489"/>
      <c r="T41" s="465"/>
      <c r="U41" s="490" t="s">
        <v>460</v>
      </c>
      <c r="V41" s="489">
        <f>SUMIF($AA$7:$AC$7,$V$5,$AA41:$AC41)</f>
        <v>0</v>
      </c>
      <c r="W41" s="489">
        <f>SUMIF($AD$7:$BE$7,$W$5,$AD41:$BE41)</f>
        <v>72</v>
      </c>
      <c r="X41" s="489">
        <f>SUMIF($BF$7:$CI$7,$X$5,$BF41:$CI41)</f>
        <v>56</v>
      </c>
      <c r="Y41" s="513"/>
      <c r="Z41" s="490" t="s">
        <v>461</v>
      </c>
      <c r="AA41" s="491"/>
      <c r="AB41" s="491"/>
      <c r="AC41" s="514"/>
      <c r="AD41" s="491"/>
      <c r="AE41" s="491"/>
      <c r="AF41" s="491"/>
      <c r="AG41" s="492"/>
      <c r="AH41" s="493"/>
      <c r="AI41" s="493"/>
      <c r="AJ41" s="493"/>
      <c r="AK41" s="493"/>
      <c r="AL41" s="493">
        <v>24</v>
      </c>
      <c r="AM41" s="493"/>
      <c r="AN41" s="494"/>
      <c r="AO41" s="493"/>
      <c r="AP41" s="493"/>
      <c r="AQ41" s="493">
        <f>16+8</f>
        <v>24</v>
      </c>
      <c r="AR41" s="493"/>
      <c r="AS41" s="493">
        <v>8</v>
      </c>
      <c r="AT41" s="493"/>
      <c r="AU41" s="494"/>
      <c r="AV41" s="493">
        <v>8</v>
      </c>
      <c r="AW41" s="493"/>
      <c r="AX41" s="493">
        <v>5</v>
      </c>
      <c r="AY41" s="493"/>
      <c r="AZ41" s="493"/>
      <c r="BA41" s="493"/>
      <c r="BB41" s="492"/>
      <c r="BC41" s="491"/>
      <c r="BD41" s="491"/>
      <c r="BE41" s="514">
        <v>3</v>
      </c>
      <c r="BF41" s="491"/>
      <c r="BG41" s="491">
        <v>8</v>
      </c>
      <c r="BH41" s="491"/>
      <c r="BI41" s="492"/>
      <c r="BJ41" s="491">
        <v>8</v>
      </c>
      <c r="BK41" s="491"/>
      <c r="BL41" s="491">
        <v>12</v>
      </c>
      <c r="BM41" s="491"/>
      <c r="BN41" s="491"/>
      <c r="BO41" s="491"/>
      <c r="BP41" s="492"/>
      <c r="BQ41" s="491">
        <v>8</v>
      </c>
      <c r="BR41" s="491"/>
      <c r="BS41" s="491">
        <v>12</v>
      </c>
      <c r="BT41" s="491"/>
      <c r="BU41" s="491">
        <v>8</v>
      </c>
      <c r="BV41" s="491"/>
      <c r="BW41" s="492"/>
      <c r="BX41" s="491"/>
      <c r="BY41" s="491"/>
      <c r="BZ41" s="491">
        <v>8</v>
      </c>
      <c r="CA41" s="491"/>
      <c r="CB41" s="491"/>
      <c r="CC41" s="491"/>
      <c r="CD41" s="492"/>
      <c r="CE41" s="491"/>
      <c r="CF41" s="491"/>
      <c r="CG41" s="491"/>
      <c r="CH41" s="491"/>
      <c r="CI41" s="491"/>
      <c r="CJ41" s="491"/>
      <c r="CK41" s="354"/>
    </row>
    <row r="42" spans="1:90" s="504" customFormat="1" ht="13.5" thickBot="1">
      <c r="A42" s="675"/>
      <c r="B42" s="495" t="s">
        <v>462</v>
      </c>
      <c r="C42" s="496">
        <f>C41-C40</f>
        <v>-8</v>
      </c>
      <c r="D42" s="496">
        <f>D41-D40+C42</f>
        <v>-8</v>
      </c>
      <c r="E42" s="496">
        <f>E41-E40+D42</f>
        <v>0</v>
      </c>
      <c r="F42" s="455"/>
      <c r="G42" s="495" t="s">
        <v>462</v>
      </c>
      <c r="H42" s="496">
        <f>H41-H40</f>
        <v>-8</v>
      </c>
      <c r="I42" s="496">
        <f>H42+I41-I40</f>
        <v>0</v>
      </c>
      <c r="J42" s="496">
        <f t="shared" ref="J42:L42" si="74">I42+J41-J40</f>
        <v>8</v>
      </c>
      <c r="K42" s="496">
        <f t="shared" si="74"/>
        <v>13</v>
      </c>
      <c r="L42" s="496">
        <f t="shared" si="74"/>
        <v>-8</v>
      </c>
      <c r="M42" s="496">
        <f>L42+M41-M40</f>
        <v>0</v>
      </c>
      <c r="N42" s="496">
        <f t="shared" ref="N42:P42" si="75">M42+N41-N40</f>
        <v>0</v>
      </c>
      <c r="O42" s="496">
        <f t="shared" si="75"/>
        <v>0</v>
      </c>
      <c r="P42" s="496">
        <f t="shared" si="75"/>
        <v>0</v>
      </c>
      <c r="Q42" s="496"/>
      <c r="R42" s="496"/>
      <c r="S42" s="496"/>
      <c r="T42" s="455"/>
      <c r="U42" s="497" t="s">
        <v>463</v>
      </c>
      <c r="V42" s="498">
        <f>V41-V40</f>
        <v>-8</v>
      </c>
      <c r="W42" s="498">
        <f>W41-W40+V42</f>
        <v>-8</v>
      </c>
      <c r="X42" s="498">
        <f>X41-X40+W42</f>
        <v>-24</v>
      </c>
      <c r="Y42" s="499"/>
      <c r="Z42" s="500" t="s">
        <v>462</v>
      </c>
      <c r="AA42" s="501">
        <v>0</v>
      </c>
      <c r="AB42" s="501">
        <f t="shared" ref="AB42:AT42" si="76">AA42+AB41-AB40</f>
        <v>0</v>
      </c>
      <c r="AC42" s="501">
        <f t="shared" si="76"/>
        <v>0</v>
      </c>
      <c r="AD42" s="501">
        <f t="shared" si="76"/>
        <v>0</v>
      </c>
      <c r="AE42" s="501">
        <f t="shared" si="76"/>
        <v>0</v>
      </c>
      <c r="AF42" s="502">
        <f t="shared" si="76"/>
        <v>0</v>
      </c>
      <c r="AG42" s="503">
        <f t="shared" si="76"/>
        <v>0</v>
      </c>
      <c r="AH42" s="501">
        <f t="shared" si="76"/>
        <v>0</v>
      </c>
      <c r="AI42" s="501">
        <f t="shared" si="76"/>
        <v>0</v>
      </c>
      <c r="AJ42" s="501">
        <f t="shared" si="76"/>
        <v>-32</v>
      </c>
      <c r="AK42" s="501">
        <f t="shared" si="76"/>
        <v>-32</v>
      </c>
      <c r="AL42" s="501">
        <f t="shared" si="76"/>
        <v>-8</v>
      </c>
      <c r="AM42" s="501">
        <f t="shared" si="76"/>
        <v>-8</v>
      </c>
      <c r="AN42" s="503">
        <f t="shared" si="76"/>
        <v>-8</v>
      </c>
      <c r="AO42" s="501">
        <f t="shared" si="76"/>
        <v>-8</v>
      </c>
      <c r="AP42" s="501">
        <f t="shared" si="76"/>
        <v>-8</v>
      </c>
      <c r="AQ42" s="501">
        <f t="shared" si="76"/>
        <v>0</v>
      </c>
      <c r="AR42" s="501">
        <f t="shared" si="76"/>
        <v>0</v>
      </c>
      <c r="AS42" s="501">
        <f t="shared" si="76"/>
        <v>8</v>
      </c>
      <c r="AT42" s="501">
        <f t="shared" si="76"/>
        <v>8</v>
      </c>
      <c r="AU42" s="503"/>
      <c r="AV42" s="501">
        <f>AT42+AV41-AV40</f>
        <v>16</v>
      </c>
      <c r="AW42" s="501">
        <f>AV42+AW41-AW40</f>
        <v>16</v>
      </c>
      <c r="AX42" s="501">
        <f t="shared" ref="AX42:BA42" si="77">AW42+AX41-AX40</f>
        <v>0</v>
      </c>
      <c r="AY42" s="501">
        <f t="shared" si="77"/>
        <v>0</v>
      </c>
      <c r="AZ42" s="501">
        <f t="shared" si="77"/>
        <v>0</v>
      </c>
      <c r="BA42" s="501">
        <f t="shared" si="77"/>
        <v>0</v>
      </c>
      <c r="BB42" s="503"/>
      <c r="BC42" s="501">
        <f>BA42+BC41-BC40</f>
        <v>0</v>
      </c>
      <c r="BD42" s="501">
        <f>BC42+BD41-BD40</f>
        <v>0</v>
      </c>
      <c r="BE42" s="501">
        <f t="shared" ref="BE42:BH42" si="78">BD42+BE41-BE40</f>
        <v>0</v>
      </c>
      <c r="BF42" s="501">
        <f t="shared" si="78"/>
        <v>0</v>
      </c>
      <c r="BG42" s="501">
        <f t="shared" si="78"/>
        <v>8</v>
      </c>
      <c r="BH42" s="501">
        <f t="shared" si="78"/>
        <v>8</v>
      </c>
      <c r="BI42" s="503"/>
      <c r="BJ42" s="501">
        <f>BH42+BJ41-BJ40</f>
        <v>16</v>
      </c>
      <c r="BK42" s="501">
        <f>BJ42+BK41-BK40</f>
        <v>16</v>
      </c>
      <c r="BL42" s="501">
        <f t="shared" ref="BL42:BO42" si="79">BK42+BL41-BL40</f>
        <v>0</v>
      </c>
      <c r="BM42" s="501">
        <f t="shared" si="79"/>
        <v>0</v>
      </c>
      <c r="BN42" s="501">
        <f t="shared" si="79"/>
        <v>0</v>
      </c>
      <c r="BO42" s="501">
        <f t="shared" si="79"/>
        <v>0</v>
      </c>
      <c r="BP42" s="503"/>
      <c r="BQ42" s="501">
        <f>BO42+BQ41-BQ40</f>
        <v>8</v>
      </c>
      <c r="BR42" s="501">
        <f>BQ42+BR41-BR40</f>
        <v>8</v>
      </c>
      <c r="BS42" s="501">
        <f t="shared" ref="BS42:BV42" si="80">BR42+BS41-BS40</f>
        <v>0</v>
      </c>
      <c r="BT42" s="501">
        <f t="shared" si="80"/>
        <v>0</v>
      </c>
      <c r="BU42" s="501">
        <f t="shared" si="80"/>
        <v>8</v>
      </c>
      <c r="BV42" s="501">
        <f t="shared" si="80"/>
        <v>8</v>
      </c>
      <c r="BW42" s="503"/>
      <c r="BX42" s="501">
        <f>BV42+BX41-BX40</f>
        <v>8</v>
      </c>
      <c r="BY42" s="501">
        <f>BX42+BY41-BY40</f>
        <v>8</v>
      </c>
      <c r="BZ42" s="501">
        <f t="shared" ref="BZ42:CC42" si="81">BY42+BZ41-BZ40</f>
        <v>0</v>
      </c>
      <c r="CA42" s="501">
        <f t="shared" si="81"/>
        <v>0</v>
      </c>
      <c r="CB42" s="501">
        <f t="shared" si="81"/>
        <v>0</v>
      </c>
      <c r="CC42" s="501">
        <f t="shared" si="81"/>
        <v>0</v>
      </c>
      <c r="CD42" s="503"/>
      <c r="CE42" s="501">
        <f>CC42+CE41-CE40</f>
        <v>0</v>
      </c>
      <c r="CF42" s="501">
        <f>CE42+CF41-CF40</f>
        <v>0</v>
      </c>
      <c r="CG42" s="501">
        <f t="shared" ref="CG42:CJ42" si="82">CF42+CG41-CG40</f>
        <v>-16</v>
      </c>
      <c r="CH42" s="501">
        <f t="shared" si="82"/>
        <v>-16</v>
      </c>
      <c r="CI42" s="501">
        <f t="shared" si="82"/>
        <v>-16</v>
      </c>
      <c r="CJ42" s="501">
        <f t="shared" si="82"/>
        <v>-16</v>
      </c>
    </row>
    <row r="43" spans="1:90" s="507" customFormat="1" ht="13.5" thickBot="1">
      <c r="A43" s="505"/>
      <c r="B43" s="506"/>
      <c r="C43" s="506"/>
      <c r="D43" s="506"/>
      <c r="E43" s="506"/>
      <c r="G43" s="515"/>
      <c r="H43" s="515"/>
      <c r="I43" s="515"/>
      <c r="J43" s="515"/>
      <c r="K43" s="515"/>
      <c r="L43" s="515"/>
      <c r="M43" s="515"/>
      <c r="N43" s="515"/>
      <c r="O43" s="515"/>
      <c r="P43" s="515"/>
      <c r="Q43" s="515"/>
      <c r="U43" s="506"/>
      <c r="V43" s="506"/>
      <c r="W43" s="506"/>
      <c r="X43" s="506"/>
      <c r="Y43" s="506"/>
      <c r="Z43" s="506"/>
      <c r="AA43" s="508"/>
      <c r="AB43" s="508"/>
      <c r="AC43" s="508"/>
      <c r="AD43" s="508"/>
      <c r="AE43" s="508"/>
      <c r="AF43" s="508"/>
      <c r="AG43" s="509"/>
      <c r="AH43" s="508"/>
      <c r="AI43" s="508"/>
      <c r="AJ43" s="508"/>
      <c r="AK43" s="508"/>
      <c r="AL43" s="508"/>
      <c r="AM43" s="508"/>
      <c r="AN43" s="509"/>
      <c r="AO43" s="508"/>
      <c r="AP43" s="508"/>
      <c r="AQ43" s="508"/>
      <c r="AR43" s="508"/>
      <c r="AS43" s="508"/>
      <c r="AT43" s="508"/>
      <c r="AU43" s="509"/>
      <c r="AV43" s="508"/>
      <c r="AW43" s="508"/>
      <c r="AX43" s="508"/>
      <c r="AY43" s="508"/>
      <c r="AZ43" s="508"/>
      <c r="BA43" s="508"/>
      <c r="BB43" s="509"/>
      <c r="BC43" s="508"/>
      <c r="BD43" s="508"/>
      <c r="BE43" s="508"/>
      <c r="BF43" s="508"/>
      <c r="BG43" s="508"/>
      <c r="BH43" s="508"/>
      <c r="BI43" s="509"/>
      <c r="BJ43" s="508"/>
      <c r="BK43" s="508"/>
      <c r="BL43" s="508"/>
      <c r="BM43" s="508"/>
      <c r="BN43" s="508"/>
      <c r="BO43" s="508"/>
      <c r="BP43" s="509"/>
      <c r="BQ43" s="508"/>
      <c r="BR43" s="508"/>
      <c r="BS43" s="508"/>
      <c r="BT43" s="508"/>
      <c r="BU43" s="508"/>
      <c r="BV43" s="508"/>
      <c r="BW43" s="509"/>
      <c r="BX43" s="508"/>
      <c r="BY43" s="508"/>
      <c r="BZ43" s="508"/>
      <c r="CA43" s="508"/>
      <c r="CB43" s="508"/>
      <c r="CC43" s="508"/>
      <c r="CD43" s="509"/>
      <c r="CE43" s="508"/>
      <c r="CF43" s="508"/>
      <c r="CG43" s="508"/>
      <c r="CH43" s="508"/>
      <c r="CI43" s="508"/>
      <c r="CJ43" s="508"/>
    </row>
    <row r="44" spans="1:90" s="354" customFormat="1">
      <c r="A44" s="673">
        <v>186015033</v>
      </c>
      <c r="B44" s="480" t="s">
        <v>456</v>
      </c>
      <c r="C44" s="488">
        <f>SUM(H44:H44)</f>
        <v>16</v>
      </c>
      <c r="D44" s="488">
        <f>SUM(I44:L44)</f>
        <v>74</v>
      </c>
      <c r="E44" s="488">
        <f>SUM(M44:P44)</f>
        <v>64</v>
      </c>
      <c r="F44" s="455"/>
      <c r="G44" s="480" t="s">
        <v>457</v>
      </c>
      <c r="H44" s="458">
        <v>16</v>
      </c>
      <c r="I44" s="483">
        <v>16</v>
      </c>
      <c r="J44" s="458">
        <v>24</v>
      </c>
      <c r="K44" s="458">
        <v>18</v>
      </c>
      <c r="L44" s="458">
        <v>16</v>
      </c>
      <c r="M44" s="458">
        <v>24</v>
      </c>
      <c r="N44" s="458">
        <v>16</v>
      </c>
      <c r="O44" s="458">
        <v>16</v>
      </c>
      <c r="P44" s="458">
        <v>8</v>
      </c>
      <c r="Q44" s="458"/>
      <c r="R44" s="458"/>
      <c r="S44" s="458"/>
      <c r="T44" s="510"/>
      <c r="U44" s="480" t="s">
        <v>456</v>
      </c>
      <c r="V44" s="481">
        <f>SUM(H44)</f>
        <v>16</v>
      </c>
      <c r="W44" s="481">
        <f>SUM(I44:L44)</f>
        <v>74</v>
      </c>
      <c r="X44" s="481">
        <f>SUM(M44:P44)</f>
        <v>64</v>
      </c>
      <c r="Y44" s="511"/>
      <c r="Z44" s="480" t="s">
        <v>458</v>
      </c>
      <c r="AA44" s="484"/>
      <c r="AB44" s="485"/>
      <c r="AC44" s="485"/>
      <c r="AD44" s="485"/>
      <c r="AE44" s="485"/>
      <c r="AF44" s="485"/>
      <c r="AG44" s="486"/>
      <c r="AH44" s="485"/>
      <c r="AI44" s="485"/>
      <c r="AJ44" s="485">
        <v>32</v>
      </c>
      <c r="AK44" s="485"/>
      <c r="AL44" s="485"/>
      <c r="AM44" s="485"/>
      <c r="AN44" s="486"/>
      <c r="AO44" s="485"/>
      <c r="AP44" s="485"/>
      <c r="AQ44" s="485">
        <f>24+16</f>
        <v>40</v>
      </c>
      <c r="AR44" s="485"/>
      <c r="AS44" s="485"/>
      <c r="AT44" s="485"/>
      <c r="AU44" s="486"/>
      <c r="AV44" s="485"/>
      <c r="AW44" s="485"/>
      <c r="AX44" s="485">
        <v>18</v>
      </c>
      <c r="AY44" s="485"/>
      <c r="AZ44" s="485"/>
      <c r="BA44" s="485"/>
      <c r="BB44" s="486"/>
      <c r="BC44" s="485"/>
      <c r="BD44" s="485"/>
      <c r="BE44" s="484">
        <v>8</v>
      </c>
      <c r="BF44" s="484"/>
      <c r="BG44" s="484"/>
      <c r="BH44" s="484"/>
      <c r="BI44" s="518"/>
      <c r="BJ44" s="484"/>
      <c r="BK44" s="484"/>
      <c r="BL44" s="484">
        <f>24-8</f>
        <v>16</v>
      </c>
      <c r="BM44" s="485"/>
      <c r="BN44" s="485"/>
      <c r="BO44" s="485"/>
      <c r="BP44" s="486"/>
      <c r="BQ44" s="485"/>
      <c r="BR44" s="485"/>
      <c r="BS44" s="485">
        <v>16</v>
      </c>
      <c r="BT44" s="485"/>
      <c r="BU44" s="485"/>
      <c r="BV44" s="485"/>
      <c r="BW44" s="486"/>
      <c r="BX44" s="485"/>
      <c r="BY44" s="485"/>
      <c r="BZ44" s="485">
        <v>16</v>
      </c>
      <c r="CA44" s="485"/>
      <c r="CB44" s="485"/>
      <c r="CC44" s="485"/>
      <c r="CD44" s="486"/>
      <c r="CE44" s="485"/>
      <c r="CF44" s="485"/>
      <c r="CG44" s="485">
        <v>8</v>
      </c>
      <c r="CH44" s="485"/>
      <c r="CI44" s="485">
        <v>0</v>
      </c>
      <c r="CJ44" s="485">
        <v>0</v>
      </c>
      <c r="CK44" s="354" t="s">
        <v>478</v>
      </c>
      <c r="CL44" s="354" t="s">
        <v>479</v>
      </c>
    </row>
    <row r="45" spans="1:90" s="438" customFormat="1">
      <c r="A45" s="674"/>
      <c r="B45" s="487" t="s">
        <v>459</v>
      </c>
      <c r="C45" s="488">
        <f>SUM(H45:H45)</f>
        <v>0</v>
      </c>
      <c r="D45" s="488">
        <f>SUM(I45:L45)</f>
        <v>98</v>
      </c>
      <c r="E45" s="488">
        <f>SUM(M45:P45)</f>
        <v>56</v>
      </c>
      <c r="F45" s="465"/>
      <c r="G45" s="487" t="s">
        <v>459</v>
      </c>
      <c r="H45" s="489">
        <f>SUM(AA44:AC44)</f>
        <v>0</v>
      </c>
      <c r="I45" s="489">
        <f>SUM(AD44:AJ44)</f>
        <v>32</v>
      </c>
      <c r="J45" s="489">
        <f>SUM(AK44:AQ44)</f>
        <v>40</v>
      </c>
      <c r="K45" s="489">
        <f>SUM(AR44:AX44)</f>
        <v>18</v>
      </c>
      <c r="L45" s="489">
        <f>SUM(AY44:BE44)</f>
        <v>8</v>
      </c>
      <c r="M45" s="489">
        <f>SUM(BF44:BL44)</f>
        <v>16</v>
      </c>
      <c r="N45" s="489">
        <f>SUM(BM44:BS44)</f>
        <v>16</v>
      </c>
      <c r="O45" s="489">
        <f>SUM(BT44:BZ44)</f>
        <v>16</v>
      </c>
      <c r="P45" s="489">
        <f>SUM(CA44:CG44)</f>
        <v>8</v>
      </c>
      <c r="Q45" s="489"/>
      <c r="R45" s="489"/>
      <c r="S45" s="489"/>
      <c r="T45" s="465"/>
      <c r="U45" s="490" t="s">
        <v>460</v>
      </c>
      <c r="V45" s="489">
        <f>SUMIF($AA$7:$AC$7,$V$5,$AA45:$AC45)</f>
        <v>0</v>
      </c>
      <c r="W45" s="489">
        <f>SUMIF($AD$7:$BE$7,$W$5,$AD45:$BE45)</f>
        <v>90</v>
      </c>
      <c r="X45" s="489">
        <f>SUMIF($BF$7:$CI$7,$X$5,$BF45:$CI45)</f>
        <v>48</v>
      </c>
      <c r="Y45" s="513"/>
      <c r="Z45" s="490" t="s">
        <v>461</v>
      </c>
      <c r="AA45" s="491"/>
      <c r="AB45" s="491"/>
      <c r="AC45" s="514"/>
      <c r="AD45" s="491"/>
      <c r="AE45" s="491"/>
      <c r="AF45" s="491"/>
      <c r="AG45" s="492"/>
      <c r="AH45" s="493"/>
      <c r="AI45" s="493"/>
      <c r="AJ45" s="493"/>
      <c r="AK45" s="493"/>
      <c r="AL45" s="493">
        <v>40</v>
      </c>
      <c r="AM45" s="493"/>
      <c r="AN45" s="494"/>
      <c r="AO45" s="493">
        <v>16</v>
      </c>
      <c r="AP45" s="493"/>
      <c r="AQ45" s="493">
        <v>16</v>
      </c>
      <c r="AR45" s="493"/>
      <c r="AS45" s="493"/>
      <c r="AT45" s="493"/>
      <c r="AU45" s="494"/>
      <c r="AV45" s="493">
        <v>8</v>
      </c>
      <c r="AW45" s="493"/>
      <c r="AX45" s="493">
        <v>10</v>
      </c>
      <c r="AY45" s="493"/>
      <c r="AZ45" s="493"/>
      <c r="BA45" s="493"/>
      <c r="BB45" s="492"/>
      <c r="BC45" s="491"/>
      <c r="BD45" s="491"/>
      <c r="BE45" s="514"/>
      <c r="BF45" s="491"/>
      <c r="BG45" s="491">
        <v>8</v>
      </c>
      <c r="BH45" s="491"/>
      <c r="BI45" s="492"/>
      <c r="BJ45" s="491"/>
      <c r="BK45" s="491"/>
      <c r="BL45" s="491">
        <v>16</v>
      </c>
      <c r="BM45" s="491"/>
      <c r="BN45" s="491"/>
      <c r="BO45" s="491"/>
      <c r="BP45" s="492"/>
      <c r="BQ45" s="491">
        <v>16</v>
      </c>
      <c r="BR45" s="491"/>
      <c r="BS45" s="491"/>
      <c r="BT45" s="491"/>
      <c r="BU45" s="491"/>
      <c r="BV45" s="491"/>
      <c r="BW45" s="492"/>
      <c r="BX45" s="491">
        <v>8</v>
      </c>
      <c r="BY45" s="491"/>
      <c r="BZ45" s="491">
        <v>8</v>
      </c>
      <c r="CA45" s="491"/>
      <c r="CB45" s="491"/>
      <c r="CC45" s="491"/>
      <c r="CD45" s="492"/>
      <c r="CE45" s="491"/>
      <c r="CF45" s="491"/>
      <c r="CG45" s="491"/>
      <c r="CH45" s="491"/>
      <c r="CI45" s="491"/>
      <c r="CJ45" s="491"/>
      <c r="CK45" s="519"/>
    </row>
    <row r="46" spans="1:90" s="504" customFormat="1" ht="13.5" thickBot="1">
      <c r="A46" s="675"/>
      <c r="B46" s="495" t="s">
        <v>462</v>
      </c>
      <c r="C46" s="496">
        <f>C45-C44</f>
        <v>-16</v>
      </c>
      <c r="D46" s="496">
        <f>D45-D44+C46</f>
        <v>8</v>
      </c>
      <c r="E46" s="496">
        <f>E45-E44+D46</f>
        <v>0</v>
      </c>
      <c r="F46" s="455"/>
      <c r="G46" s="495" t="s">
        <v>462</v>
      </c>
      <c r="H46" s="496">
        <f>H45-H44</f>
        <v>-16</v>
      </c>
      <c r="I46" s="496">
        <f>H46+I45-I44</f>
        <v>0</v>
      </c>
      <c r="J46" s="496">
        <f t="shared" ref="J46:L46" si="83">I46+J45-J44</f>
        <v>16</v>
      </c>
      <c r="K46" s="496">
        <f t="shared" si="83"/>
        <v>16</v>
      </c>
      <c r="L46" s="496">
        <f t="shared" si="83"/>
        <v>8</v>
      </c>
      <c r="M46" s="496">
        <f>L46+M45-M44</f>
        <v>0</v>
      </c>
      <c r="N46" s="496">
        <f t="shared" ref="N46:P46" si="84">M46+N45-N44</f>
        <v>0</v>
      </c>
      <c r="O46" s="496">
        <f t="shared" si="84"/>
        <v>0</v>
      </c>
      <c r="P46" s="496">
        <f t="shared" si="84"/>
        <v>0</v>
      </c>
      <c r="Q46" s="496"/>
      <c r="R46" s="496"/>
      <c r="S46" s="496"/>
      <c r="T46" s="455"/>
      <c r="U46" s="497" t="s">
        <v>463</v>
      </c>
      <c r="V46" s="498">
        <f>V45-V44</f>
        <v>-16</v>
      </c>
      <c r="W46" s="498">
        <f>W45-W44+V46</f>
        <v>0</v>
      </c>
      <c r="X46" s="498">
        <f>X45-X44+W46</f>
        <v>-16</v>
      </c>
      <c r="Y46" s="499"/>
      <c r="Z46" s="500" t="s">
        <v>462</v>
      </c>
      <c r="AA46" s="501">
        <v>0</v>
      </c>
      <c r="AB46" s="501">
        <f t="shared" ref="AB46:AT46" si="85">AA46+AB45-AB44</f>
        <v>0</v>
      </c>
      <c r="AC46" s="501">
        <f t="shared" si="85"/>
        <v>0</v>
      </c>
      <c r="AD46" s="501">
        <f t="shared" si="85"/>
        <v>0</v>
      </c>
      <c r="AE46" s="501">
        <f t="shared" si="85"/>
        <v>0</v>
      </c>
      <c r="AF46" s="502">
        <f t="shared" si="85"/>
        <v>0</v>
      </c>
      <c r="AG46" s="503">
        <f t="shared" si="85"/>
        <v>0</v>
      </c>
      <c r="AH46" s="501">
        <f t="shared" si="85"/>
        <v>0</v>
      </c>
      <c r="AI46" s="501">
        <f t="shared" si="85"/>
        <v>0</v>
      </c>
      <c r="AJ46" s="501">
        <f t="shared" si="85"/>
        <v>-32</v>
      </c>
      <c r="AK46" s="501">
        <f t="shared" si="85"/>
        <v>-32</v>
      </c>
      <c r="AL46" s="501">
        <f t="shared" si="85"/>
        <v>8</v>
      </c>
      <c r="AM46" s="501">
        <f t="shared" si="85"/>
        <v>8</v>
      </c>
      <c r="AN46" s="503">
        <f t="shared" si="85"/>
        <v>8</v>
      </c>
      <c r="AO46" s="501">
        <f t="shared" si="85"/>
        <v>24</v>
      </c>
      <c r="AP46" s="501">
        <f t="shared" si="85"/>
        <v>24</v>
      </c>
      <c r="AQ46" s="501">
        <f t="shared" si="85"/>
        <v>0</v>
      </c>
      <c r="AR46" s="501">
        <f t="shared" si="85"/>
        <v>0</v>
      </c>
      <c r="AS46" s="501">
        <f t="shared" si="85"/>
        <v>0</v>
      </c>
      <c r="AT46" s="501">
        <f t="shared" si="85"/>
        <v>0</v>
      </c>
      <c r="AU46" s="503"/>
      <c r="AV46" s="501">
        <f>AT46+AV45-AV44</f>
        <v>8</v>
      </c>
      <c r="AW46" s="501">
        <f>AV46+AW45-AW44</f>
        <v>8</v>
      </c>
      <c r="AX46" s="501">
        <f t="shared" ref="AX46:BA46" si="86">AW46+AX45-AX44</f>
        <v>0</v>
      </c>
      <c r="AY46" s="501">
        <f t="shared" si="86"/>
        <v>0</v>
      </c>
      <c r="AZ46" s="501">
        <f t="shared" si="86"/>
        <v>0</v>
      </c>
      <c r="BA46" s="501">
        <f t="shared" si="86"/>
        <v>0</v>
      </c>
      <c r="BB46" s="503"/>
      <c r="BC46" s="501">
        <f>BA46+BC45-BC44</f>
        <v>0</v>
      </c>
      <c r="BD46" s="501">
        <f>BC46+BD45-BD44</f>
        <v>0</v>
      </c>
      <c r="BE46" s="501">
        <f t="shared" ref="BE46:BH46" si="87">BD46+BE45-BE44</f>
        <v>-8</v>
      </c>
      <c r="BF46" s="501">
        <f t="shared" si="87"/>
        <v>-8</v>
      </c>
      <c r="BG46" s="501">
        <f t="shared" si="87"/>
        <v>0</v>
      </c>
      <c r="BH46" s="501">
        <f t="shared" si="87"/>
        <v>0</v>
      </c>
      <c r="BI46" s="503"/>
      <c r="BJ46" s="501">
        <f>BH46+BJ45-BJ44</f>
        <v>0</v>
      </c>
      <c r="BK46" s="501">
        <f>BJ46+BK45-BK44</f>
        <v>0</v>
      </c>
      <c r="BL46" s="501">
        <f t="shared" ref="BL46:BO46" si="88">BK46+BL45-BL44</f>
        <v>0</v>
      </c>
      <c r="BM46" s="501">
        <f t="shared" si="88"/>
        <v>0</v>
      </c>
      <c r="BN46" s="501">
        <f t="shared" si="88"/>
        <v>0</v>
      </c>
      <c r="BO46" s="501">
        <f t="shared" si="88"/>
        <v>0</v>
      </c>
      <c r="BP46" s="503"/>
      <c r="BQ46" s="501">
        <f>BO46+BQ45-BQ44</f>
        <v>16</v>
      </c>
      <c r="BR46" s="501">
        <f>BQ46+BR45-BR44</f>
        <v>16</v>
      </c>
      <c r="BS46" s="501">
        <f t="shared" ref="BS46:BV46" si="89">BR46+BS45-BS44</f>
        <v>0</v>
      </c>
      <c r="BT46" s="501">
        <f t="shared" si="89"/>
        <v>0</v>
      </c>
      <c r="BU46" s="501">
        <f t="shared" si="89"/>
        <v>0</v>
      </c>
      <c r="BV46" s="501">
        <f t="shared" si="89"/>
        <v>0</v>
      </c>
      <c r="BW46" s="503"/>
      <c r="BX46" s="501">
        <f>BV46+BX45-BX44</f>
        <v>8</v>
      </c>
      <c r="BY46" s="501">
        <f>BX46+BY45-BY44</f>
        <v>8</v>
      </c>
      <c r="BZ46" s="501">
        <f t="shared" ref="BZ46:CC46" si="90">BY46+BZ45-BZ44</f>
        <v>0</v>
      </c>
      <c r="CA46" s="501">
        <f t="shared" si="90"/>
        <v>0</v>
      </c>
      <c r="CB46" s="501">
        <f t="shared" si="90"/>
        <v>0</v>
      </c>
      <c r="CC46" s="501">
        <f t="shared" si="90"/>
        <v>0</v>
      </c>
      <c r="CD46" s="503"/>
      <c r="CE46" s="501">
        <f>CC46+CE45-CE44</f>
        <v>0</v>
      </c>
      <c r="CF46" s="501">
        <f>CE46+CF45-CF44</f>
        <v>0</v>
      </c>
      <c r="CG46" s="501">
        <f t="shared" ref="CG46:CJ46" si="91">CF46+CG45-CG44</f>
        <v>-8</v>
      </c>
      <c r="CH46" s="501">
        <f t="shared" si="91"/>
        <v>-8</v>
      </c>
      <c r="CI46" s="501">
        <f t="shared" si="91"/>
        <v>-8</v>
      </c>
      <c r="CJ46" s="501">
        <f t="shared" si="91"/>
        <v>-8</v>
      </c>
    </row>
    <row r="47" spans="1:90" s="507" customFormat="1" ht="13.5" thickBot="1">
      <c r="A47" s="505"/>
      <c r="B47" s="506"/>
      <c r="C47" s="506"/>
      <c r="D47" s="506"/>
      <c r="E47" s="506"/>
      <c r="G47" s="506"/>
      <c r="H47" s="506"/>
      <c r="I47" s="506"/>
      <c r="J47" s="506"/>
      <c r="K47" s="506"/>
      <c r="L47" s="506"/>
      <c r="M47" s="506"/>
      <c r="N47" s="506"/>
      <c r="O47" s="506"/>
      <c r="P47" s="506"/>
      <c r="Q47" s="506"/>
      <c r="R47" s="520"/>
      <c r="S47" s="520"/>
      <c r="T47" s="520"/>
      <c r="U47" s="506"/>
      <c r="V47" s="506"/>
      <c r="W47" s="506"/>
      <c r="X47" s="506"/>
      <c r="Y47" s="506"/>
      <c r="Z47" s="506"/>
      <c r="AA47" s="508"/>
      <c r="AB47" s="508"/>
      <c r="AC47" s="508"/>
      <c r="AD47" s="508"/>
      <c r="AE47" s="508"/>
      <c r="AF47" s="508"/>
      <c r="AG47" s="509"/>
      <c r="AH47" s="508"/>
      <c r="AI47" s="508"/>
      <c r="AJ47" s="508"/>
      <c r="AK47" s="508"/>
      <c r="AL47" s="508"/>
      <c r="AM47" s="508"/>
      <c r="AN47" s="509"/>
      <c r="AO47" s="508"/>
      <c r="AP47" s="508"/>
      <c r="AQ47" s="508"/>
      <c r="AR47" s="508"/>
      <c r="AS47" s="508"/>
      <c r="AT47" s="508"/>
      <c r="AU47" s="509"/>
      <c r="AV47" s="508"/>
      <c r="AW47" s="508"/>
      <c r="AX47" s="508"/>
      <c r="AY47" s="508"/>
      <c r="AZ47" s="508"/>
      <c r="BA47" s="508"/>
      <c r="BB47" s="509"/>
      <c r="BC47" s="508"/>
      <c r="BD47" s="508"/>
      <c r="BE47" s="508"/>
      <c r="BF47" s="508"/>
      <c r="BG47" s="508"/>
      <c r="BH47" s="508"/>
      <c r="BI47" s="509"/>
      <c r="BJ47" s="508"/>
      <c r="BK47" s="508"/>
      <c r="BL47" s="508"/>
      <c r="BM47" s="508"/>
      <c r="BN47" s="508"/>
      <c r="BO47" s="508"/>
      <c r="BP47" s="509"/>
      <c r="BQ47" s="508"/>
      <c r="BR47" s="508"/>
      <c r="BS47" s="508"/>
      <c r="BT47" s="508"/>
      <c r="BU47" s="508"/>
      <c r="BV47" s="508"/>
      <c r="BW47" s="509"/>
      <c r="BX47" s="508"/>
      <c r="BY47" s="508"/>
      <c r="BZ47" s="508"/>
      <c r="CA47" s="508"/>
      <c r="CB47" s="508"/>
      <c r="CC47" s="508"/>
      <c r="CD47" s="509"/>
      <c r="CE47" s="508"/>
      <c r="CF47" s="508"/>
      <c r="CG47" s="508"/>
      <c r="CH47" s="508"/>
      <c r="CI47" s="508"/>
      <c r="CJ47" s="508"/>
    </row>
    <row r="48" spans="1:90" s="354" customFormat="1">
      <c r="A48" s="673">
        <v>186015034</v>
      </c>
      <c r="B48" s="480" t="s">
        <v>456</v>
      </c>
      <c r="C48" s="488">
        <f>SUM(H48:H48)</f>
        <v>0</v>
      </c>
      <c r="D48" s="488">
        <f>SUM(I48:L48)</f>
        <v>4</v>
      </c>
      <c r="E48" s="488">
        <f>SUM(M48:P48)</f>
        <v>15</v>
      </c>
      <c r="F48" s="455"/>
      <c r="G48" s="480" t="s">
        <v>457</v>
      </c>
      <c r="H48" s="458">
        <v>0</v>
      </c>
      <c r="I48" s="483">
        <v>0</v>
      </c>
      <c r="J48" s="458">
        <v>0</v>
      </c>
      <c r="K48" s="458">
        <v>4</v>
      </c>
      <c r="L48" s="458">
        <v>0</v>
      </c>
      <c r="M48" s="458">
        <v>5</v>
      </c>
      <c r="N48" s="458">
        <v>5</v>
      </c>
      <c r="O48" s="458">
        <v>5</v>
      </c>
      <c r="P48" s="458">
        <v>0</v>
      </c>
      <c r="Q48" s="458"/>
      <c r="R48" s="458"/>
      <c r="S48" s="458"/>
      <c r="T48" s="510"/>
      <c r="U48" s="480" t="s">
        <v>456</v>
      </c>
      <c r="V48" s="481">
        <f>SUM(H48)</f>
        <v>0</v>
      </c>
      <c r="W48" s="481">
        <f>SUM(I48:L48)</f>
        <v>4</v>
      </c>
      <c r="X48" s="481">
        <f>SUM(M48:P48)</f>
        <v>15</v>
      </c>
      <c r="Y48" s="511"/>
      <c r="Z48" s="480" t="s">
        <v>458</v>
      </c>
      <c r="AA48" s="484"/>
      <c r="AB48" s="485"/>
      <c r="AC48" s="485"/>
      <c r="AD48" s="485"/>
      <c r="AE48" s="485"/>
      <c r="AF48" s="485"/>
      <c r="AG48" s="486"/>
      <c r="AH48" s="485"/>
      <c r="AI48" s="485"/>
      <c r="AJ48" s="485"/>
      <c r="AK48" s="485"/>
      <c r="AL48" s="485"/>
      <c r="AM48" s="485"/>
      <c r="AN48" s="486"/>
      <c r="AO48" s="485"/>
      <c r="AP48" s="485"/>
      <c r="AQ48" s="485"/>
      <c r="AR48" s="485"/>
      <c r="AS48" s="485"/>
      <c r="AT48" s="485"/>
      <c r="AU48" s="486"/>
      <c r="AV48" s="485"/>
      <c r="AW48" s="485"/>
      <c r="AX48" s="485">
        <v>4</v>
      </c>
      <c r="AY48" s="485"/>
      <c r="AZ48" s="485"/>
      <c r="BA48" s="485"/>
      <c r="BB48" s="486"/>
      <c r="BC48" s="485"/>
      <c r="BD48" s="485"/>
      <c r="BE48" s="485"/>
      <c r="BF48" s="485"/>
      <c r="BG48" s="485"/>
      <c r="BH48" s="485"/>
      <c r="BI48" s="486"/>
      <c r="BJ48" s="485"/>
      <c r="BK48" s="485"/>
      <c r="BL48" s="485">
        <v>5</v>
      </c>
      <c r="BM48" s="485"/>
      <c r="BN48" s="485"/>
      <c r="BO48" s="485"/>
      <c r="BP48" s="486"/>
      <c r="BQ48" s="485"/>
      <c r="BR48" s="485"/>
      <c r="BS48" s="485">
        <v>5</v>
      </c>
      <c r="BT48" s="485"/>
      <c r="BU48" s="485"/>
      <c r="BV48" s="485"/>
      <c r="BW48" s="486"/>
      <c r="BX48" s="485"/>
      <c r="BY48" s="485"/>
      <c r="BZ48" s="485">
        <v>5</v>
      </c>
      <c r="CA48" s="485"/>
      <c r="CB48" s="485"/>
      <c r="CC48" s="485"/>
      <c r="CD48" s="486"/>
      <c r="CE48" s="485"/>
      <c r="CF48" s="485"/>
      <c r="CG48" s="485"/>
      <c r="CH48" s="485"/>
      <c r="CI48" s="485"/>
      <c r="CJ48" s="485"/>
      <c r="CK48" s="354" t="s">
        <v>478</v>
      </c>
    </row>
    <row r="49" spans="1:89" s="438" customFormat="1">
      <c r="A49" s="674"/>
      <c r="B49" s="487" t="s">
        <v>459</v>
      </c>
      <c r="C49" s="488">
        <f>SUM(H49:H49)</f>
        <v>0</v>
      </c>
      <c r="D49" s="488">
        <f>SUM(I49:L49)</f>
        <v>4</v>
      </c>
      <c r="E49" s="488">
        <f>SUM(M49:P49)</f>
        <v>15</v>
      </c>
      <c r="F49" s="465"/>
      <c r="G49" s="487" t="s">
        <v>459</v>
      </c>
      <c r="H49" s="489">
        <f>SUM(AA48:AC48)</f>
        <v>0</v>
      </c>
      <c r="I49" s="489">
        <f>SUM(AD48:AJ48)</f>
        <v>0</v>
      </c>
      <c r="J49" s="489">
        <f>SUM(AK48:AQ48)</f>
        <v>0</v>
      </c>
      <c r="K49" s="489">
        <f>SUM(AR48:AX48)</f>
        <v>4</v>
      </c>
      <c r="L49" s="489">
        <f>SUM(AY48:BE48)</f>
        <v>0</v>
      </c>
      <c r="M49" s="489">
        <f>SUM(BF48:BL48)</f>
        <v>5</v>
      </c>
      <c r="N49" s="489">
        <f>SUM(BM48:BS48)</f>
        <v>5</v>
      </c>
      <c r="O49" s="489">
        <f>SUM(BT48:BZ48)</f>
        <v>5</v>
      </c>
      <c r="P49" s="489">
        <f>SUM(CA48:CG48)</f>
        <v>0</v>
      </c>
      <c r="Q49" s="489"/>
      <c r="R49" s="489"/>
      <c r="S49" s="489"/>
      <c r="T49" s="465"/>
      <c r="U49" s="490" t="s">
        <v>460</v>
      </c>
      <c r="V49" s="489">
        <f>SUMIF($AA$7:$AC$7,$V$5,$AA49:$AC49)</f>
        <v>0</v>
      </c>
      <c r="W49" s="489">
        <f>SUMIF($AD$7:$BE$7,$W$5,$AD49:$BE49)</f>
        <v>4</v>
      </c>
      <c r="X49" s="489">
        <f>SUMIF($BF$7:$CI$7,$X$5,$BF49:$CI49)</f>
        <v>15</v>
      </c>
      <c r="Y49" s="513"/>
      <c r="Z49" s="490" t="s">
        <v>461</v>
      </c>
      <c r="AA49" s="491"/>
      <c r="AB49" s="491"/>
      <c r="AC49" s="514"/>
      <c r="AD49" s="491"/>
      <c r="AE49" s="491"/>
      <c r="AF49" s="491"/>
      <c r="AG49" s="492"/>
      <c r="AH49" s="493"/>
      <c r="AI49" s="493"/>
      <c r="AJ49" s="493"/>
      <c r="AK49" s="493"/>
      <c r="AL49" s="493"/>
      <c r="AM49" s="493"/>
      <c r="AN49" s="494"/>
      <c r="AO49" s="493"/>
      <c r="AP49" s="493"/>
      <c r="AQ49" s="493"/>
      <c r="AR49" s="493"/>
      <c r="AS49" s="493"/>
      <c r="AT49" s="493"/>
      <c r="AU49" s="494"/>
      <c r="AV49" s="493"/>
      <c r="AW49" s="493"/>
      <c r="AX49" s="493">
        <v>4</v>
      </c>
      <c r="AY49" s="493"/>
      <c r="AZ49" s="493"/>
      <c r="BA49" s="493"/>
      <c r="BB49" s="492"/>
      <c r="BC49" s="491"/>
      <c r="BD49" s="491"/>
      <c r="BE49" s="514"/>
      <c r="BF49" s="491"/>
      <c r="BG49" s="491"/>
      <c r="BH49" s="491"/>
      <c r="BI49" s="492"/>
      <c r="BJ49" s="491"/>
      <c r="BK49" s="491"/>
      <c r="BL49" s="491">
        <v>5</v>
      </c>
      <c r="BM49" s="491"/>
      <c r="BN49" s="491"/>
      <c r="BO49" s="491"/>
      <c r="BP49" s="492"/>
      <c r="BQ49" s="491">
        <v>5</v>
      </c>
      <c r="BR49" s="491"/>
      <c r="BS49" s="491"/>
      <c r="BT49" s="491"/>
      <c r="BU49" s="491"/>
      <c r="BV49" s="491"/>
      <c r="BW49" s="492"/>
      <c r="BX49" s="491"/>
      <c r="BY49" s="491"/>
      <c r="BZ49" s="491">
        <v>4</v>
      </c>
      <c r="CA49" s="491"/>
      <c r="CB49" s="491">
        <v>1</v>
      </c>
      <c r="CC49" s="491"/>
      <c r="CD49" s="492"/>
      <c r="CE49" s="491"/>
      <c r="CF49" s="491"/>
      <c r="CG49" s="491"/>
      <c r="CH49" s="491"/>
      <c r="CI49" s="491"/>
      <c r="CJ49" s="491"/>
      <c r="CK49" s="354"/>
    </row>
    <row r="50" spans="1:89" s="504" customFormat="1" ht="16.899999999999999" customHeight="1" thickBot="1">
      <c r="A50" s="675"/>
      <c r="B50" s="495" t="s">
        <v>462</v>
      </c>
      <c r="C50" s="496">
        <f>C49-C48</f>
        <v>0</v>
      </c>
      <c r="D50" s="496">
        <f>D49-D48+C50</f>
        <v>0</v>
      </c>
      <c r="E50" s="496">
        <f>E49-E48+D50</f>
        <v>0</v>
      </c>
      <c r="F50" s="455"/>
      <c r="G50" s="495" t="s">
        <v>462</v>
      </c>
      <c r="H50" s="496">
        <f>H49-H48</f>
        <v>0</v>
      </c>
      <c r="I50" s="496">
        <f>H50+I49-I48</f>
        <v>0</v>
      </c>
      <c r="J50" s="496">
        <f t="shared" ref="J50:L50" si="92">I50+J49-J48</f>
        <v>0</v>
      </c>
      <c r="K50" s="496">
        <f t="shared" si="92"/>
        <v>0</v>
      </c>
      <c r="L50" s="496">
        <f t="shared" si="92"/>
        <v>0</v>
      </c>
      <c r="M50" s="496">
        <f>L50+M49-M48</f>
        <v>0</v>
      </c>
      <c r="N50" s="496">
        <f t="shared" ref="N50:P50" si="93">M50+N49-N48</f>
        <v>0</v>
      </c>
      <c r="O50" s="496">
        <f t="shared" si="93"/>
        <v>0</v>
      </c>
      <c r="P50" s="496">
        <f t="shared" si="93"/>
        <v>0</v>
      </c>
      <c r="Q50" s="496"/>
      <c r="R50" s="496"/>
      <c r="S50" s="496"/>
      <c r="T50" s="455"/>
      <c r="U50" s="497" t="s">
        <v>463</v>
      </c>
      <c r="V50" s="498">
        <f>V49-V48</f>
        <v>0</v>
      </c>
      <c r="W50" s="498">
        <f>W49-W48+V50</f>
        <v>0</v>
      </c>
      <c r="X50" s="498">
        <f>X49-X48+W50</f>
        <v>0</v>
      </c>
      <c r="Y50" s="499"/>
      <c r="Z50" s="500" t="s">
        <v>462</v>
      </c>
      <c r="AA50" s="501">
        <v>0</v>
      </c>
      <c r="AB50" s="501">
        <f t="shared" ref="AB50:AT50" si="94">AA50+AB49-AB48</f>
        <v>0</v>
      </c>
      <c r="AC50" s="501">
        <f t="shared" si="94"/>
        <v>0</v>
      </c>
      <c r="AD50" s="501">
        <f t="shared" si="94"/>
        <v>0</v>
      </c>
      <c r="AE50" s="501">
        <f t="shared" si="94"/>
        <v>0</v>
      </c>
      <c r="AF50" s="502">
        <f t="shared" si="94"/>
        <v>0</v>
      </c>
      <c r="AG50" s="503">
        <f t="shared" si="94"/>
        <v>0</v>
      </c>
      <c r="AH50" s="501">
        <f t="shared" si="94"/>
        <v>0</v>
      </c>
      <c r="AI50" s="501">
        <f t="shared" si="94"/>
        <v>0</v>
      </c>
      <c r="AJ50" s="501">
        <f t="shared" si="94"/>
        <v>0</v>
      </c>
      <c r="AK50" s="501">
        <f t="shared" si="94"/>
        <v>0</v>
      </c>
      <c r="AL50" s="501">
        <f t="shared" si="94"/>
        <v>0</v>
      </c>
      <c r="AM50" s="501">
        <f t="shared" si="94"/>
        <v>0</v>
      </c>
      <c r="AN50" s="503">
        <f t="shared" si="94"/>
        <v>0</v>
      </c>
      <c r="AO50" s="501">
        <f t="shared" si="94"/>
        <v>0</v>
      </c>
      <c r="AP50" s="501">
        <f t="shared" si="94"/>
        <v>0</v>
      </c>
      <c r="AQ50" s="501">
        <f t="shared" si="94"/>
        <v>0</v>
      </c>
      <c r="AR50" s="501">
        <f t="shared" si="94"/>
        <v>0</v>
      </c>
      <c r="AS50" s="501">
        <f t="shared" si="94"/>
        <v>0</v>
      </c>
      <c r="AT50" s="501">
        <f t="shared" si="94"/>
        <v>0</v>
      </c>
      <c r="AU50" s="503"/>
      <c r="AV50" s="501">
        <f>AT50+AV49-AV48</f>
        <v>0</v>
      </c>
      <c r="AW50" s="501">
        <f>AV50+AW49-AW48</f>
        <v>0</v>
      </c>
      <c r="AX50" s="501">
        <f t="shared" ref="AX50:BA50" si="95">AW50+AX49-AX48</f>
        <v>0</v>
      </c>
      <c r="AY50" s="501">
        <f t="shared" si="95"/>
        <v>0</v>
      </c>
      <c r="AZ50" s="501">
        <f t="shared" si="95"/>
        <v>0</v>
      </c>
      <c r="BA50" s="501">
        <f t="shared" si="95"/>
        <v>0</v>
      </c>
      <c r="BB50" s="503"/>
      <c r="BC50" s="501">
        <f>BA50+BC49-BC48</f>
        <v>0</v>
      </c>
      <c r="BD50" s="501">
        <f>BC50+BD49-BD48</f>
        <v>0</v>
      </c>
      <c r="BE50" s="501">
        <f t="shared" ref="BE50:BH50" si="96">BD50+BE49-BE48</f>
        <v>0</v>
      </c>
      <c r="BF50" s="501">
        <f t="shared" si="96"/>
        <v>0</v>
      </c>
      <c r="BG50" s="501">
        <f t="shared" si="96"/>
        <v>0</v>
      </c>
      <c r="BH50" s="501">
        <f t="shared" si="96"/>
        <v>0</v>
      </c>
      <c r="BI50" s="503"/>
      <c r="BJ50" s="501">
        <f>BH50+BJ49-BJ48</f>
        <v>0</v>
      </c>
      <c r="BK50" s="501">
        <f>BJ50+BK49-BK48</f>
        <v>0</v>
      </c>
      <c r="BL50" s="501">
        <f t="shared" ref="BL50:BO50" si="97">BK50+BL49-BL48</f>
        <v>0</v>
      </c>
      <c r="BM50" s="501">
        <f t="shared" si="97"/>
        <v>0</v>
      </c>
      <c r="BN50" s="501">
        <f t="shared" si="97"/>
        <v>0</v>
      </c>
      <c r="BO50" s="501">
        <f t="shared" si="97"/>
        <v>0</v>
      </c>
      <c r="BP50" s="503"/>
      <c r="BQ50" s="501">
        <f>BO50+BQ49-BQ48</f>
        <v>5</v>
      </c>
      <c r="BR50" s="501">
        <f>BQ50+BR49-BR48</f>
        <v>5</v>
      </c>
      <c r="BS50" s="501">
        <f t="shared" ref="BS50:BV50" si="98">BR50+BS49-BS48</f>
        <v>0</v>
      </c>
      <c r="BT50" s="501">
        <f t="shared" si="98"/>
        <v>0</v>
      </c>
      <c r="BU50" s="501">
        <f t="shared" si="98"/>
        <v>0</v>
      </c>
      <c r="BV50" s="501">
        <f t="shared" si="98"/>
        <v>0</v>
      </c>
      <c r="BW50" s="503"/>
      <c r="BX50" s="501">
        <f>BV50+BX49-BX48</f>
        <v>0</v>
      </c>
      <c r="BY50" s="501">
        <f>BX50+BY49-BY48</f>
        <v>0</v>
      </c>
      <c r="BZ50" s="501">
        <f t="shared" ref="BZ50:CC50" si="99">BY50+BZ49-BZ48</f>
        <v>-1</v>
      </c>
      <c r="CA50" s="501">
        <f t="shared" si="99"/>
        <v>-1</v>
      </c>
      <c r="CB50" s="501">
        <f t="shared" si="99"/>
        <v>0</v>
      </c>
      <c r="CC50" s="501">
        <f t="shared" si="99"/>
        <v>0</v>
      </c>
      <c r="CD50" s="503"/>
      <c r="CE50" s="501">
        <f>CC50+CE49-CE48</f>
        <v>0</v>
      </c>
      <c r="CF50" s="501">
        <f>CE50+CF49-CF48</f>
        <v>0</v>
      </c>
      <c r="CG50" s="501">
        <f t="shared" ref="CG50:CJ50" si="100">CF50+CG49-CG48</f>
        <v>0</v>
      </c>
      <c r="CH50" s="501">
        <f t="shared" si="100"/>
        <v>0</v>
      </c>
      <c r="CI50" s="501">
        <f t="shared" si="100"/>
        <v>0</v>
      </c>
      <c r="CJ50" s="501">
        <f t="shared" si="100"/>
        <v>0</v>
      </c>
    </row>
    <row r="51" spans="1:89" s="507" customFormat="1" ht="13.5" thickBot="1">
      <c r="A51" s="505"/>
      <c r="B51" s="506"/>
      <c r="C51" s="506"/>
      <c r="D51" s="506"/>
      <c r="E51" s="506"/>
      <c r="G51" s="506"/>
      <c r="H51" s="506"/>
      <c r="I51" s="506"/>
      <c r="J51" s="506"/>
      <c r="K51" s="506"/>
      <c r="L51" s="506"/>
      <c r="M51" s="506"/>
      <c r="N51" s="506"/>
      <c r="O51" s="506"/>
      <c r="P51" s="506"/>
      <c r="Q51" s="506"/>
      <c r="U51" s="506"/>
      <c r="V51" s="506"/>
      <c r="W51" s="506"/>
      <c r="X51" s="506"/>
      <c r="Y51" s="506"/>
      <c r="Z51" s="506"/>
      <c r="AA51" s="508"/>
      <c r="AB51" s="508"/>
      <c r="AC51" s="508"/>
      <c r="AD51" s="508"/>
      <c r="AE51" s="508"/>
      <c r="AF51" s="508"/>
      <c r="AG51" s="509"/>
      <c r="AH51" s="508"/>
      <c r="AI51" s="508"/>
      <c r="AJ51" s="508"/>
      <c r="AK51" s="508"/>
      <c r="AL51" s="508"/>
      <c r="AM51" s="508"/>
      <c r="AN51" s="509"/>
      <c r="AO51" s="508"/>
      <c r="AP51" s="508"/>
      <c r="AQ51" s="508"/>
      <c r="AR51" s="508"/>
      <c r="AS51" s="508"/>
      <c r="AT51" s="508"/>
      <c r="AU51" s="509"/>
      <c r="AV51" s="508"/>
      <c r="AW51" s="508"/>
      <c r="AX51" s="508"/>
      <c r="AY51" s="508"/>
      <c r="AZ51" s="508"/>
      <c r="BA51" s="508"/>
      <c r="BB51" s="509"/>
      <c r="BC51" s="508"/>
      <c r="BD51" s="508"/>
      <c r="BE51" s="508"/>
      <c r="BF51" s="508"/>
      <c r="BG51" s="508"/>
      <c r="BH51" s="508"/>
      <c r="BI51" s="509"/>
      <c r="BJ51" s="508"/>
      <c r="BK51" s="508"/>
      <c r="BL51" s="508"/>
      <c r="BM51" s="508"/>
      <c r="BN51" s="508"/>
      <c r="BO51" s="508"/>
      <c r="BP51" s="509"/>
      <c r="BQ51" s="508"/>
      <c r="BR51" s="508"/>
      <c r="BS51" s="508"/>
      <c r="BT51" s="508"/>
      <c r="BU51" s="508"/>
      <c r="BV51" s="508"/>
      <c r="BW51" s="509"/>
      <c r="BX51" s="508"/>
      <c r="BY51" s="508"/>
      <c r="BZ51" s="508"/>
      <c r="CA51" s="508"/>
      <c r="CB51" s="508"/>
      <c r="CC51" s="508"/>
      <c r="CD51" s="509"/>
      <c r="CE51" s="508"/>
      <c r="CF51" s="508"/>
      <c r="CG51" s="508"/>
      <c r="CH51" s="508"/>
      <c r="CI51" s="508"/>
      <c r="CJ51" s="508"/>
    </row>
    <row r="52" spans="1:89" s="354" customFormat="1">
      <c r="A52" s="673">
        <v>186015053</v>
      </c>
      <c r="B52" s="480" t="s">
        <v>456</v>
      </c>
      <c r="C52" s="488">
        <f>SUM(H52:H52)</f>
        <v>0</v>
      </c>
      <c r="D52" s="488">
        <f>SUM(I52:L52)</f>
        <v>7</v>
      </c>
      <c r="E52" s="488">
        <f>SUM(M52:P52)</f>
        <v>0</v>
      </c>
      <c r="F52" s="455"/>
      <c r="G52" s="480" t="s">
        <v>457</v>
      </c>
      <c r="H52" s="458">
        <v>0</v>
      </c>
      <c r="I52" s="483">
        <v>0</v>
      </c>
      <c r="J52" s="458">
        <v>0</v>
      </c>
      <c r="K52" s="458">
        <v>4</v>
      </c>
      <c r="L52" s="458">
        <v>3</v>
      </c>
      <c r="M52" s="458">
        <v>0</v>
      </c>
      <c r="N52" s="458">
        <v>0</v>
      </c>
      <c r="O52" s="458">
        <v>0</v>
      </c>
      <c r="P52" s="458">
        <v>0</v>
      </c>
      <c r="Q52" s="458"/>
      <c r="R52" s="458"/>
      <c r="S52" s="458"/>
      <c r="T52" s="510"/>
      <c r="U52" s="480" t="s">
        <v>456</v>
      </c>
      <c r="V52" s="488">
        <f>SUM(H52:J52)</f>
        <v>0</v>
      </c>
      <c r="W52" s="488">
        <f>SUM(K52:O52)</f>
        <v>7</v>
      </c>
      <c r="X52" s="488">
        <f>SUM(P52:S52)</f>
        <v>0</v>
      </c>
      <c r="Y52" s="511"/>
      <c r="Z52" s="480" t="s">
        <v>458</v>
      </c>
      <c r="AA52" s="484"/>
      <c r="AB52" s="485"/>
      <c r="AC52" s="485"/>
      <c r="AD52" s="485"/>
      <c r="AE52" s="485"/>
      <c r="AF52" s="485"/>
      <c r="AG52" s="486"/>
      <c r="AH52" s="485"/>
      <c r="AI52" s="485"/>
      <c r="AJ52" s="485"/>
      <c r="AK52" s="485"/>
      <c r="AL52" s="485">
        <f>3-3</f>
        <v>0</v>
      </c>
      <c r="AM52" s="485"/>
      <c r="AN52" s="486"/>
      <c r="AO52" s="485"/>
      <c r="AP52" s="485"/>
      <c r="AQ52" s="485"/>
      <c r="AR52" s="485"/>
      <c r="AS52" s="485"/>
      <c r="AT52" s="485"/>
      <c r="AU52" s="486"/>
      <c r="AV52" s="485"/>
      <c r="AW52" s="485"/>
      <c r="AX52" s="485">
        <v>4</v>
      </c>
      <c r="AY52" s="485"/>
      <c r="AZ52" s="485"/>
      <c r="BA52" s="485"/>
      <c r="BB52" s="486"/>
      <c r="BC52" s="485"/>
      <c r="BD52" s="485"/>
      <c r="BE52" s="485">
        <v>3</v>
      </c>
      <c r="BF52" s="485"/>
      <c r="BG52" s="485"/>
      <c r="BH52" s="485"/>
      <c r="BI52" s="486"/>
      <c r="BJ52" s="485"/>
      <c r="BK52" s="485"/>
      <c r="BL52" s="485"/>
      <c r="BM52" s="485"/>
      <c r="BN52" s="485"/>
      <c r="BO52" s="485"/>
      <c r="BP52" s="486"/>
      <c r="BQ52" s="485"/>
      <c r="BR52" s="485"/>
      <c r="BS52" s="485"/>
      <c r="BT52" s="485"/>
      <c r="BU52" s="485"/>
      <c r="BV52" s="485"/>
      <c r="BW52" s="486"/>
      <c r="BX52" s="485"/>
      <c r="BY52" s="485"/>
      <c r="BZ52" s="485"/>
      <c r="CA52" s="485"/>
      <c r="CB52" s="485"/>
      <c r="CC52" s="485"/>
      <c r="CD52" s="486"/>
      <c r="CE52" s="485"/>
      <c r="CF52" s="485"/>
      <c r="CG52" s="485"/>
      <c r="CH52" s="485"/>
      <c r="CI52" s="485"/>
      <c r="CJ52" s="485"/>
      <c r="CK52" s="354" t="s">
        <v>478</v>
      </c>
    </row>
    <row r="53" spans="1:89" s="438" customFormat="1">
      <c r="A53" s="674"/>
      <c r="B53" s="487" t="s">
        <v>459</v>
      </c>
      <c r="C53" s="488">
        <f>SUM(H53:H53)</f>
        <v>0</v>
      </c>
      <c r="D53" s="488">
        <f>SUM(I53:L53)</f>
        <v>7</v>
      </c>
      <c r="E53" s="488">
        <f>SUM(M53:P53)</f>
        <v>0</v>
      </c>
      <c r="F53" s="465"/>
      <c r="G53" s="487" t="s">
        <v>459</v>
      </c>
      <c r="H53" s="489">
        <f>SUM(AA52:AC52)</f>
        <v>0</v>
      </c>
      <c r="I53" s="489">
        <f>SUM(AD52:AJ52)</f>
        <v>0</v>
      </c>
      <c r="J53" s="489">
        <f>SUM(AK52:AQ52)</f>
        <v>0</v>
      </c>
      <c r="K53" s="489">
        <f>SUM(AR52:AX52)</f>
        <v>4</v>
      </c>
      <c r="L53" s="489">
        <f>SUM(AY52:BE52)</f>
        <v>3</v>
      </c>
      <c r="M53" s="489">
        <f>SUM(BF52:BL52)</f>
        <v>0</v>
      </c>
      <c r="N53" s="489">
        <f>SUM(BM52:BS52)</f>
        <v>0</v>
      </c>
      <c r="O53" s="489">
        <f>SUM(BT52:BZ52)</f>
        <v>0</v>
      </c>
      <c r="P53" s="489">
        <f>SUM(CA52:CG52)</f>
        <v>0</v>
      </c>
      <c r="Q53" s="489"/>
      <c r="R53" s="489"/>
      <c r="S53" s="489"/>
      <c r="T53" s="465"/>
      <c r="U53" s="490" t="s">
        <v>460</v>
      </c>
      <c r="V53" s="489">
        <f>SUMIF($AA$7:$AC$7,$V$5,$AA53:$AC53)</f>
        <v>0</v>
      </c>
      <c r="W53" s="489">
        <f>SUMIF($AD$7:$BE$7,$W$5,$AD53:$BE53)</f>
        <v>7</v>
      </c>
      <c r="X53" s="489">
        <f>SUMIF($BF$7:$CI$7,$X$5,$BF53:$CI53)</f>
        <v>0</v>
      </c>
      <c r="Y53" s="513"/>
      <c r="Z53" s="490" t="s">
        <v>461</v>
      </c>
      <c r="AA53" s="491"/>
      <c r="AB53" s="491"/>
      <c r="AC53" s="514"/>
      <c r="AD53" s="491"/>
      <c r="AE53" s="491"/>
      <c r="AF53" s="491"/>
      <c r="AG53" s="492"/>
      <c r="AH53" s="493"/>
      <c r="AI53" s="493"/>
      <c r="AJ53" s="493"/>
      <c r="AK53" s="493"/>
      <c r="AL53" s="493"/>
      <c r="AM53" s="493"/>
      <c r="AN53" s="494"/>
      <c r="AO53" s="493"/>
      <c r="AP53" s="493"/>
      <c r="AQ53" s="493"/>
      <c r="AR53" s="493"/>
      <c r="AS53" s="493"/>
      <c r="AT53" s="493"/>
      <c r="AU53" s="494"/>
      <c r="AV53" s="493"/>
      <c r="AW53" s="493"/>
      <c r="AX53" s="493">
        <v>4</v>
      </c>
      <c r="AY53" s="493"/>
      <c r="AZ53" s="493"/>
      <c r="BA53" s="493"/>
      <c r="BB53" s="492"/>
      <c r="BC53" s="491"/>
      <c r="BD53" s="491"/>
      <c r="BE53" s="491">
        <v>3</v>
      </c>
      <c r="BF53" s="491"/>
      <c r="BG53" s="491"/>
      <c r="BH53" s="491"/>
      <c r="BI53" s="492"/>
      <c r="BJ53" s="491"/>
      <c r="BK53" s="491"/>
      <c r="BL53" s="491"/>
      <c r="BM53" s="491"/>
      <c r="BN53" s="491"/>
      <c r="BO53" s="491"/>
      <c r="BP53" s="492"/>
      <c r="BQ53" s="491"/>
      <c r="BR53" s="491"/>
      <c r="BS53" s="491"/>
      <c r="BT53" s="491"/>
      <c r="BU53" s="491"/>
      <c r="BV53" s="491"/>
      <c r="BW53" s="492"/>
      <c r="BX53" s="491"/>
      <c r="BY53" s="491"/>
      <c r="BZ53" s="491"/>
      <c r="CA53" s="491"/>
      <c r="CB53" s="491"/>
      <c r="CC53" s="491"/>
      <c r="CD53" s="492"/>
      <c r="CE53" s="491"/>
      <c r="CF53" s="491"/>
      <c r="CG53" s="491"/>
      <c r="CH53" s="491"/>
      <c r="CI53" s="491"/>
      <c r="CJ53" s="491"/>
      <c r="CK53" s="354"/>
    </row>
    <row r="54" spans="1:89" s="504" customFormat="1" ht="13.5" thickBot="1">
      <c r="A54" s="675"/>
      <c r="B54" s="495" t="s">
        <v>462</v>
      </c>
      <c r="C54" s="496">
        <f>C53-C52</f>
        <v>0</v>
      </c>
      <c r="D54" s="496">
        <f>D53-D52+C54</f>
        <v>0</v>
      </c>
      <c r="E54" s="496">
        <f>E53-E52+D54</f>
        <v>0</v>
      </c>
      <c r="F54" s="455"/>
      <c r="G54" s="495" t="s">
        <v>462</v>
      </c>
      <c r="H54" s="496">
        <f>H53-H52</f>
        <v>0</v>
      </c>
      <c r="I54" s="496">
        <f>H54+I53-I52</f>
        <v>0</v>
      </c>
      <c r="J54" s="496">
        <f t="shared" ref="J54:L54" si="101">I54+J53-J52</f>
        <v>0</v>
      </c>
      <c r="K54" s="496">
        <f t="shared" si="101"/>
        <v>0</v>
      </c>
      <c r="L54" s="496">
        <f t="shared" si="101"/>
        <v>0</v>
      </c>
      <c r="M54" s="496">
        <f>L54+M53-M52</f>
        <v>0</v>
      </c>
      <c r="N54" s="496">
        <f t="shared" ref="N54:P54" si="102">M54+N53-N52</f>
        <v>0</v>
      </c>
      <c r="O54" s="496">
        <f t="shared" si="102"/>
        <v>0</v>
      </c>
      <c r="P54" s="496">
        <f t="shared" si="102"/>
        <v>0</v>
      </c>
      <c r="Q54" s="496"/>
      <c r="R54" s="496"/>
      <c r="S54" s="496"/>
      <c r="T54" s="455"/>
      <c r="U54" s="497" t="s">
        <v>463</v>
      </c>
      <c r="V54" s="498">
        <f>V53-V52</f>
        <v>0</v>
      </c>
      <c r="W54" s="498">
        <f>W53-W52+V54</f>
        <v>0</v>
      </c>
      <c r="X54" s="498">
        <f>X53-X52+W54</f>
        <v>0</v>
      </c>
      <c r="Y54" s="499"/>
      <c r="Z54" s="500" t="s">
        <v>462</v>
      </c>
      <c r="AA54" s="501">
        <v>0</v>
      </c>
      <c r="AB54" s="501">
        <f t="shared" ref="AB54:AT54" si="103">AA54+AB53-AB52</f>
        <v>0</v>
      </c>
      <c r="AC54" s="501">
        <f t="shared" si="103"/>
        <v>0</v>
      </c>
      <c r="AD54" s="501">
        <f t="shared" si="103"/>
        <v>0</v>
      </c>
      <c r="AE54" s="501">
        <f t="shared" si="103"/>
        <v>0</v>
      </c>
      <c r="AF54" s="502">
        <f t="shared" si="103"/>
        <v>0</v>
      </c>
      <c r="AG54" s="503">
        <f t="shared" si="103"/>
        <v>0</v>
      </c>
      <c r="AH54" s="501">
        <f t="shared" si="103"/>
        <v>0</v>
      </c>
      <c r="AI54" s="501">
        <f t="shared" si="103"/>
        <v>0</v>
      </c>
      <c r="AJ54" s="501">
        <f t="shared" si="103"/>
        <v>0</v>
      </c>
      <c r="AK54" s="501">
        <f t="shared" si="103"/>
        <v>0</v>
      </c>
      <c r="AL54" s="501">
        <f t="shared" si="103"/>
        <v>0</v>
      </c>
      <c r="AM54" s="501">
        <f t="shared" si="103"/>
        <v>0</v>
      </c>
      <c r="AN54" s="503">
        <f t="shared" si="103"/>
        <v>0</v>
      </c>
      <c r="AO54" s="501">
        <f t="shared" si="103"/>
        <v>0</v>
      </c>
      <c r="AP54" s="501">
        <f t="shared" si="103"/>
        <v>0</v>
      </c>
      <c r="AQ54" s="501">
        <f t="shared" si="103"/>
        <v>0</v>
      </c>
      <c r="AR54" s="501">
        <f t="shared" si="103"/>
        <v>0</v>
      </c>
      <c r="AS54" s="501">
        <f t="shared" si="103"/>
        <v>0</v>
      </c>
      <c r="AT54" s="501">
        <f t="shared" si="103"/>
        <v>0</v>
      </c>
      <c r="AU54" s="503"/>
      <c r="AV54" s="501">
        <f>AT54+AV53-AV52</f>
        <v>0</v>
      </c>
      <c r="AW54" s="501">
        <f>AV54+AW53-AW52</f>
        <v>0</v>
      </c>
      <c r="AX54" s="501">
        <f t="shared" ref="AX54:BA54" si="104">AW54+AX53-AX52</f>
        <v>0</v>
      </c>
      <c r="AY54" s="501">
        <f t="shared" si="104"/>
        <v>0</v>
      </c>
      <c r="AZ54" s="501">
        <f t="shared" si="104"/>
        <v>0</v>
      </c>
      <c r="BA54" s="501">
        <f t="shared" si="104"/>
        <v>0</v>
      </c>
      <c r="BB54" s="503"/>
      <c r="BC54" s="501">
        <f>BA54+BC53-BC52</f>
        <v>0</v>
      </c>
      <c r="BD54" s="501">
        <f>BC54+BD53-BD52</f>
        <v>0</v>
      </c>
      <c r="BE54" s="501">
        <f t="shared" ref="BE54:BH54" si="105">BD54+BE53-BE52</f>
        <v>0</v>
      </c>
      <c r="BF54" s="501">
        <f t="shared" si="105"/>
        <v>0</v>
      </c>
      <c r="BG54" s="501">
        <f t="shared" si="105"/>
        <v>0</v>
      </c>
      <c r="BH54" s="501">
        <f t="shared" si="105"/>
        <v>0</v>
      </c>
      <c r="BI54" s="503"/>
      <c r="BJ54" s="501">
        <f>BH54+BJ53-BJ52</f>
        <v>0</v>
      </c>
      <c r="BK54" s="501">
        <f>BJ54+BK53-BK52</f>
        <v>0</v>
      </c>
      <c r="BL54" s="501">
        <f t="shared" ref="BL54:BO54" si="106">BK54+BL53-BL52</f>
        <v>0</v>
      </c>
      <c r="BM54" s="501">
        <f t="shared" si="106"/>
        <v>0</v>
      </c>
      <c r="BN54" s="501">
        <f t="shared" si="106"/>
        <v>0</v>
      </c>
      <c r="BO54" s="501">
        <f t="shared" si="106"/>
        <v>0</v>
      </c>
      <c r="BP54" s="503"/>
      <c r="BQ54" s="501">
        <f>BO54+BQ53-BQ52</f>
        <v>0</v>
      </c>
      <c r="BR54" s="501">
        <f>BQ54+BR53-BR52</f>
        <v>0</v>
      </c>
      <c r="BS54" s="501">
        <f t="shared" ref="BS54:BV54" si="107">BR54+BS53-BS52</f>
        <v>0</v>
      </c>
      <c r="BT54" s="501">
        <f t="shared" si="107"/>
        <v>0</v>
      </c>
      <c r="BU54" s="501">
        <f t="shared" si="107"/>
        <v>0</v>
      </c>
      <c r="BV54" s="501">
        <f t="shared" si="107"/>
        <v>0</v>
      </c>
      <c r="BW54" s="503"/>
      <c r="BX54" s="501">
        <f>BV54+BX53-BX52</f>
        <v>0</v>
      </c>
      <c r="BY54" s="501">
        <f>BX54+BY53-BY52</f>
        <v>0</v>
      </c>
      <c r="BZ54" s="501">
        <f t="shared" ref="BZ54:CC54" si="108">BY54+BZ53-BZ52</f>
        <v>0</v>
      </c>
      <c r="CA54" s="501">
        <f t="shared" si="108"/>
        <v>0</v>
      </c>
      <c r="CB54" s="501">
        <f t="shared" si="108"/>
        <v>0</v>
      </c>
      <c r="CC54" s="501">
        <f t="shared" si="108"/>
        <v>0</v>
      </c>
      <c r="CD54" s="503"/>
      <c r="CE54" s="501">
        <f>CC54+CE53-CE52</f>
        <v>0</v>
      </c>
      <c r="CF54" s="501">
        <f>CE54+CF53-CF52</f>
        <v>0</v>
      </c>
      <c r="CG54" s="501">
        <f t="shared" ref="CG54:CJ54" si="109">CF54+CG53-CG52</f>
        <v>0</v>
      </c>
      <c r="CH54" s="501">
        <f t="shared" si="109"/>
        <v>0</v>
      </c>
      <c r="CI54" s="501">
        <f t="shared" si="109"/>
        <v>0</v>
      </c>
      <c r="CJ54" s="501">
        <f t="shared" si="109"/>
        <v>0</v>
      </c>
    </row>
    <row r="55" spans="1:89" ht="13.5" thickBot="1">
      <c r="B55" s="440" t="s">
        <v>438</v>
      </c>
      <c r="C55" s="521"/>
      <c r="D55" s="442"/>
      <c r="E55" s="442"/>
      <c r="F55" s="445"/>
      <c r="G55" s="440" t="s">
        <v>439</v>
      </c>
      <c r="H55" s="522"/>
      <c r="I55" s="522"/>
      <c r="J55" s="522"/>
      <c r="K55" s="522"/>
      <c r="L55" s="523"/>
      <c r="M55" s="522"/>
      <c r="N55" s="522"/>
      <c r="O55" s="522"/>
      <c r="P55" s="522"/>
      <c r="Q55" s="522"/>
      <c r="R55" s="522"/>
      <c r="S55" s="523"/>
      <c r="T55" s="445"/>
      <c r="U55" s="440" t="s">
        <v>464</v>
      </c>
      <c r="V55" s="441"/>
      <c r="W55" s="442"/>
      <c r="X55" s="442"/>
      <c r="Y55" s="446"/>
      <c r="Z55" s="447" t="s">
        <v>465</v>
      </c>
      <c r="AA55" s="447"/>
      <c r="AB55" s="447"/>
      <c r="AC55" s="447"/>
      <c r="AD55" s="447"/>
      <c r="AE55" s="447"/>
      <c r="AH55" s="447"/>
      <c r="AI55" s="447"/>
      <c r="AJ55" s="447"/>
      <c r="AK55" s="447"/>
      <c r="AL55" s="447"/>
      <c r="AO55" s="447"/>
      <c r="AP55" s="447"/>
      <c r="AQ55" s="447"/>
      <c r="AR55" s="447"/>
      <c r="AS55" s="447"/>
      <c r="AV55" s="447"/>
      <c r="AW55" s="447"/>
      <c r="AX55" s="447"/>
      <c r="AY55" s="447"/>
      <c r="AZ55" s="447"/>
      <c r="BC55" s="447"/>
      <c r="BD55" s="447"/>
      <c r="BE55" s="447"/>
      <c r="BF55" s="447"/>
      <c r="BG55" s="447"/>
      <c r="BJ55" s="447"/>
      <c r="BK55" s="447"/>
      <c r="BL55" s="447"/>
      <c r="BM55" s="447"/>
      <c r="BN55" s="447"/>
      <c r="BQ55" s="447"/>
      <c r="BR55" s="447"/>
      <c r="BS55" s="447"/>
      <c r="BT55" s="447"/>
      <c r="BU55" s="447"/>
      <c r="BX55" s="447"/>
      <c r="BY55" s="447"/>
      <c r="BZ55" s="447"/>
      <c r="CA55" s="447"/>
      <c r="CB55" s="447"/>
    </row>
    <row r="56" spans="1:89" ht="13.5" thickBot="1">
      <c r="A56" s="454" t="s">
        <v>466</v>
      </c>
      <c r="B56" s="671" t="s">
        <v>445</v>
      </c>
      <c r="C56" s="668" t="s">
        <v>467</v>
      </c>
      <c r="D56" s="668" t="s">
        <v>455</v>
      </c>
      <c r="E56" s="668" t="s">
        <v>468</v>
      </c>
      <c r="F56" s="455"/>
      <c r="G56" s="671" t="s">
        <v>448</v>
      </c>
      <c r="H56" s="524"/>
      <c r="I56" s="457"/>
      <c r="J56" s="457"/>
      <c r="K56" s="457"/>
      <c r="L56" s="457"/>
      <c r="M56" s="457"/>
      <c r="N56" s="457"/>
      <c r="O56" s="457"/>
      <c r="P56" s="457"/>
      <c r="Q56" s="457"/>
      <c r="R56" s="524"/>
      <c r="S56" s="457"/>
      <c r="T56" s="455"/>
      <c r="U56" s="671" t="s">
        <v>445</v>
      </c>
      <c r="V56" s="668" t="s">
        <v>113</v>
      </c>
      <c r="W56" s="668" t="s">
        <v>446</v>
      </c>
      <c r="X56" s="668" t="s">
        <v>447</v>
      </c>
      <c r="Y56" s="459"/>
      <c r="Z56" s="460"/>
      <c r="AA56" s="525" t="str">
        <f t="shared" ref="AA56:AF57" si="110">AA5</f>
        <v>M</v>
      </c>
      <c r="AB56" s="525" t="str">
        <f t="shared" si="110"/>
        <v>T</v>
      </c>
      <c r="AC56" s="525" t="str">
        <f t="shared" si="110"/>
        <v>W</v>
      </c>
      <c r="AD56" s="525" t="str">
        <f t="shared" si="110"/>
        <v>T</v>
      </c>
      <c r="AE56" s="525" t="str">
        <f t="shared" si="110"/>
        <v>F</v>
      </c>
      <c r="AF56" s="525" t="str">
        <f t="shared" si="110"/>
        <v>S</v>
      </c>
      <c r="AG56" s="462" t="s">
        <v>454</v>
      </c>
      <c r="AH56" s="525" t="str">
        <f t="shared" ref="AH56:AM57" si="111">AH5</f>
        <v>M</v>
      </c>
      <c r="AI56" s="525" t="str">
        <f t="shared" si="111"/>
        <v>T</v>
      </c>
      <c r="AJ56" s="525" t="str">
        <f t="shared" si="111"/>
        <v>W</v>
      </c>
      <c r="AK56" s="525" t="str">
        <f t="shared" si="111"/>
        <v>T</v>
      </c>
      <c r="AL56" s="525" t="str">
        <f t="shared" si="111"/>
        <v>F</v>
      </c>
      <c r="AM56" s="525" t="str">
        <f t="shared" si="111"/>
        <v>S</v>
      </c>
      <c r="AN56" s="462" t="s">
        <v>454</v>
      </c>
      <c r="AO56" s="525" t="str">
        <f t="shared" ref="AO56:AT57" si="112">AO5</f>
        <v>M</v>
      </c>
      <c r="AP56" s="525" t="str">
        <f t="shared" si="112"/>
        <v>T</v>
      </c>
      <c r="AQ56" s="525" t="str">
        <f t="shared" si="112"/>
        <v>W</v>
      </c>
      <c r="AR56" s="525" t="str">
        <f t="shared" si="112"/>
        <v>T</v>
      </c>
      <c r="AS56" s="525" t="str">
        <f t="shared" si="112"/>
        <v>F</v>
      </c>
      <c r="AT56" s="525" t="str">
        <f t="shared" si="112"/>
        <v>S</v>
      </c>
      <c r="AU56" s="462" t="s">
        <v>454</v>
      </c>
      <c r="AV56" s="525" t="str">
        <f t="shared" ref="AV56:BA57" si="113">AV5</f>
        <v>M</v>
      </c>
      <c r="AW56" s="525" t="str">
        <f t="shared" si="113"/>
        <v>T</v>
      </c>
      <c r="AX56" s="525" t="str">
        <f t="shared" si="113"/>
        <v>W</v>
      </c>
      <c r="AY56" s="525" t="str">
        <f t="shared" si="113"/>
        <v>T</v>
      </c>
      <c r="AZ56" s="525" t="str">
        <f t="shared" si="113"/>
        <v>F</v>
      </c>
      <c r="BA56" s="525" t="str">
        <f t="shared" si="113"/>
        <v>S</v>
      </c>
      <c r="BB56" s="462" t="s">
        <v>454</v>
      </c>
      <c r="BC56" s="525" t="str">
        <f t="shared" ref="BC56:BH57" si="114">BC5</f>
        <v>M</v>
      </c>
      <c r="BD56" s="525" t="str">
        <f t="shared" si="114"/>
        <v>T</v>
      </c>
      <c r="BE56" s="525" t="str">
        <f t="shared" si="114"/>
        <v>W</v>
      </c>
      <c r="BF56" s="525" t="str">
        <f t="shared" si="114"/>
        <v>T</v>
      </c>
      <c r="BG56" s="525" t="str">
        <f t="shared" si="114"/>
        <v>F</v>
      </c>
      <c r="BH56" s="525" t="str">
        <f t="shared" si="114"/>
        <v>S</v>
      </c>
      <c r="BI56" s="462" t="s">
        <v>454</v>
      </c>
      <c r="BJ56" s="525" t="str">
        <f t="shared" ref="BJ56:BO57" si="115">BJ5</f>
        <v>M</v>
      </c>
      <c r="BK56" s="525" t="str">
        <f t="shared" si="115"/>
        <v>T</v>
      </c>
      <c r="BL56" s="525" t="str">
        <f t="shared" si="115"/>
        <v>W</v>
      </c>
      <c r="BM56" s="525" t="str">
        <f t="shared" si="115"/>
        <v>T</v>
      </c>
      <c r="BN56" s="525" t="str">
        <f t="shared" si="115"/>
        <v>F</v>
      </c>
      <c r="BO56" s="525" t="str">
        <f t="shared" si="115"/>
        <v>S</v>
      </c>
      <c r="BP56" s="462" t="s">
        <v>454</v>
      </c>
      <c r="BQ56" s="525" t="str">
        <f t="shared" ref="BQ56:BV57" si="116">BQ5</f>
        <v>M</v>
      </c>
      <c r="BR56" s="525" t="str">
        <f t="shared" si="116"/>
        <v>T</v>
      </c>
      <c r="BS56" s="525" t="str">
        <f t="shared" si="116"/>
        <v>W</v>
      </c>
      <c r="BT56" s="525" t="str">
        <f t="shared" si="116"/>
        <v>T</v>
      </c>
      <c r="BU56" s="525" t="str">
        <f t="shared" si="116"/>
        <v>F</v>
      </c>
      <c r="BV56" s="525" t="str">
        <f t="shared" si="116"/>
        <v>S</v>
      </c>
      <c r="BW56" s="462" t="s">
        <v>454</v>
      </c>
      <c r="BX56" s="525" t="str">
        <f t="shared" ref="BX56:CC57" si="117">BX5</f>
        <v>M</v>
      </c>
      <c r="BY56" s="525" t="str">
        <f t="shared" si="117"/>
        <v>T</v>
      </c>
      <c r="BZ56" s="525" t="str">
        <f t="shared" si="117"/>
        <v>W</v>
      </c>
      <c r="CA56" s="525" t="str">
        <f t="shared" si="117"/>
        <v>T</v>
      </c>
      <c r="CB56" s="525" t="str">
        <f t="shared" si="117"/>
        <v>F</v>
      </c>
      <c r="CC56" s="525" t="str">
        <f t="shared" si="117"/>
        <v>S</v>
      </c>
      <c r="CD56" s="462" t="s">
        <v>454</v>
      </c>
      <c r="CE56" s="525" t="str">
        <f t="shared" ref="CE56:CJ57" si="118">CE5</f>
        <v>M</v>
      </c>
      <c r="CF56" s="525" t="str">
        <f t="shared" si="118"/>
        <v>T</v>
      </c>
      <c r="CG56" s="525" t="str">
        <f t="shared" si="118"/>
        <v>W</v>
      </c>
      <c r="CH56" s="525" t="str">
        <f t="shared" si="118"/>
        <v>T</v>
      </c>
      <c r="CI56" s="525" t="str">
        <f t="shared" si="118"/>
        <v>F</v>
      </c>
      <c r="CJ56" s="525" t="str">
        <f t="shared" si="118"/>
        <v>S</v>
      </c>
    </row>
    <row r="57" spans="1:89" s="354" customFormat="1" ht="13.5" thickBot="1">
      <c r="A57" s="464"/>
      <c r="B57" s="672"/>
      <c r="C57" s="669"/>
      <c r="D57" s="669"/>
      <c r="E57" s="669"/>
      <c r="F57" s="465"/>
      <c r="G57" s="672"/>
      <c r="H57" s="526">
        <v>43404</v>
      </c>
      <c r="I57" s="526">
        <v>43411</v>
      </c>
      <c r="J57" s="467">
        <f t="shared" ref="J57:P57" si="119">I57+7</f>
        <v>43418</v>
      </c>
      <c r="K57" s="467">
        <f t="shared" si="119"/>
        <v>43425</v>
      </c>
      <c r="L57" s="467">
        <f t="shared" si="119"/>
        <v>43432</v>
      </c>
      <c r="M57" s="466">
        <f t="shared" si="119"/>
        <v>43439</v>
      </c>
      <c r="N57" s="467">
        <f t="shared" si="119"/>
        <v>43446</v>
      </c>
      <c r="O57" s="467">
        <f t="shared" si="119"/>
        <v>43453</v>
      </c>
      <c r="P57" s="467">
        <f t="shared" si="119"/>
        <v>43460</v>
      </c>
      <c r="Q57" s="526"/>
      <c r="R57" s="526"/>
      <c r="S57" s="526"/>
      <c r="T57" s="465"/>
      <c r="U57" s="672"/>
      <c r="V57" s="669"/>
      <c r="W57" s="669"/>
      <c r="X57" s="669"/>
      <c r="Y57" s="527"/>
      <c r="Z57" s="468"/>
      <c r="AA57" s="528">
        <f t="shared" si="110"/>
        <v>43402</v>
      </c>
      <c r="AB57" s="528">
        <f t="shared" si="110"/>
        <v>43403</v>
      </c>
      <c r="AC57" s="528">
        <f t="shared" si="110"/>
        <v>43404</v>
      </c>
      <c r="AD57" s="528">
        <f t="shared" si="110"/>
        <v>43405</v>
      </c>
      <c r="AE57" s="528">
        <f t="shared" si="110"/>
        <v>43406</v>
      </c>
      <c r="AF57" s="528">
        <f t="shared" si="110"/>
        <v>43407</v>
      </c>
      <c r="AG57" s="351">
        <v>42834</v>
      </c>
      <c r="AH57" s="528">
        <f t="shared" si="111"/>
        <v>43409</v>
      </c>
      <c r="AI57" s="528">
        <f t="shared" si="111"/>
        <v>43410</v>
      </c>
      <c r="AJ57" s="528">
        <f t="shared" si="111"/>
        <v>43411</v>
      </c>
      <c r="AK57" s="528">
        <f t="shared" si="111"/>
        <v>43412</v>
      </c>
      <c r="AL57" s="528">
        <f t="shared" si="111"/>
        <v>43413</v>
      </c>
      <c r="AM57" s="528">
        <f t="shared" si="111"/>
        <v>43414</v>
      </c>
      <c r="AN57" s="351">
        <v>42841</v>
      </c>
      <c r="AO57" s="528">
        <f t="shared" si="112"/>
        <v>43416</v>
      </c>
      <c r="AP57" s="528">
        <f t="shared" si="112"/>
        <v>43417</v>
      </c>
      <c r="AQ57" s="528">
        <f t="shared" si="112"/>
        <v>43418</v>
      </c>
      <c r="AR57" s="528">
        <f t="shared" si="112"/>
        <v>43419</v>
      </c>
      <c r="AS57" s="528">
        <f t="shared" si="112"/>
        <v>43420</v>
      </c>
      <c r="AT57" s="528">
        <f t="shared" si="112"/>
        <v>43421</v>
      </c>
      <c r="AU57" s="351">
        <v>42848</v>
      </c>
      <c r="AV57" s="528">
        <f t="shared" si="113"/>
        <v>43423</v>
      </c>
      <c r="AW57" s="528">
        <f t="shared" si="113"/>
        <v>43424</v>
      </c>
      <c r="AX57" s="528">
        <f t="shared" si="113"/>
        <v>43425</v>
      </c>
      <c r="AY57" s="528">
        <f t="shared" si="113"/>
        <v>43426</v>
      </c>
      <c r="AZ57" s="528">
        <f t="shared" si="113"/>
        <v>43427</v>
      </c>
      <c r="BA57" s="528">
        <f t="shared" si="113"/>
        <v>43428</v>
      </c>
      <c r="BB57" s="351">
        <v>42855</v>
      </c>
      <c r="BC57" s="528">
        <f t="shared" si="114"/>
        <v>43430</v>
      </c>
      <c r="BD57" s="528">
        <f t="shared" si="114"/>
        <v>43431</v>
      </c>
      <c r="BE57" s="528">
        <f t="shared" si="114"/>
        <v>43432</v>
      </c>
      <c r="BF57" s="528">
        <f t="shared" si="114"/>
        <v>43433</v>
      </c>
      <c r="BG57" s="528">
        <f t="shared" si="114"/>
        <v>43434</v>
      </c>
      <c r="BH57" s="528">
        <f t="shared" si="114"/>
        <v>43435</v>
      </c>
      <c r="BI57" s="351">
        <v>42855</v>
      </c>
      <c r="BJ57" s="528">
        <f t="shared" si="115"/>
        <v>43437</v>
      </c>
      <c r="BK57" s="528">
        <f t="shared" si="115"/>
        <v>43438</v>
      </c>
      <c r="BL57" s="528">
        <f t="shared" si="115"/>
        <v>43439</v>
      </c>
      <c r="BM57" s="528">
        <f t="shared" si="115"/>
        <v>43440</v>
      </c>
      <c r="BN57" s="528">
        <f t="shared" si="115"/>
        <v>43441</v>
      </c>
      <c r="BO57" s="528">
        <f t="shared" si="115"/>
        <v>43442</v>
      </c>
      <c r="BP57" s="351">
        <v>42855</v>
      </c>
      <c r="BQ57" s="528">
        <f t="shared" si="116"/>
        <v>43444</v>
      </c>
      <c r="BR57" s="528">
        <f t="shared" si="116"/>
        <v>43445</v>
      </c>
      <c r="BS57" s="528">
        <f t="shared" si="116"/>
        <v>43446</v>
      </c>
      <c r="BT57" s="528">
        <f t="shared" si="116"/>
        <v>43447</v>
      </c>
      <c r="BU57" s="528">
        <f t="shared" si="116"/>
        <v>43448</v>
      </c>
      <c r="BV57" s="528">
        <f t="shared" si="116"/>
        <v>43449</v>
      </c>
      <c r="BW57" s="351">
        <v>42855</v>
      </c>
      <c r="BX57" s="528">
        <f t="shared" si="117"/>
        <v>43451</v>
      </c>
      <c r="BY57" s="528">
        <f t="shared" si="117"/>
        <v>43452</v>
      </c>
      <c r="BZ57" s="528">
        <f t="shared" si="117"/>
        <v>43453</v>
      </c>
      <c r="CA57" s="528">
        <f t="shared" si="117"/>
        <v>43454</v>
      </c>
      <c r="CB57" s="528">
        <f t="shared" si="117"/>
        <v>43455</v>
      </c>
      <c r="CC57" s="528">
        <f t="shared" si="117"/>
        <v>43456</v>
      </c>
      <c r="CD57" s="351">
        <v>42855</v>
      </c>
      <c r="CE57" s="528">
        <f t="shared" si="118"/>
        <v>43458</v>
      </c>
      <c r="CF57" s="528">
        <f t="shared" si="118"/>
        <v>43459</v>
      </c>
      <c r="CG57" s="528">
        <f t="shared" si="118"/>
        <v>43460</v>
      </c>
      <c r="CH57" s="528">
        <f t="shared" si="118"/>
        <v>43461</v>
      </c>
      <c r="CI57" s="528">
        <f t="shared" si="118"/>
        <v>43462</v>
      </c>
      <c r="CJ57" s="528">
        <f t="shared" si="118"/>
        <v>43463</v>
      </c>
    </row>
    <row r="58" spans="1:89" s="354" customFormat="1" ht="14.45" customHeight="1">
      <c r="A58" s="668" t="s">
        <v>469</v>
      </c>
      <c r="B58" s="480" t="s">
        <v>456</v>
      </c>
      <c r="C58" s="488">
        <f>SUM(H58:H58)</f>
        <v>64</v>
      </c>
      <c r="D58" s="488">
        <f>SUM(I58:L58)</f>
        <v>924</v>
      </c>
      <c r="E58" s="488">
        <f>SUM(M58:P58)</f>
        <v>981</v>
      </c>
      <c r="F58" s="455"/>
      <c r="G58" s="480" t="s">
        <v>457</v>
      </c>
      <c r="H58" s="481">
        <f>SUMIF($G$8:$G$54,$G$58,H8:H54)</f>
        <v>64</v>
      </c>
      <c r="I58" s="481">
        <f t="shared" ref="I58:P58" si="120">SUMIF($G$8:$G$54,$G$58,I8:I54)</f>
        <v>218</v>
      </c>
      <c r="J58" s="481">
        <f t="shared" si="120"/>
        <v>184</v>
      </c>
      <c r="K58" s="481">
        <f t="shared" si="120"/>
        <v>261</v>
      </c>
      <c r="L58" s="481">
        <f t="shared" si="120"/>
        <v>261</v>
      </c>
      <c r="M58" s="481">
        <f t="shared" si="120"/>
        <v>261</v>
      </c>
      <c r="N58" s="481">
        <f t="shared" si="120"/>
        <v>273</v>
      </c>
      <c r="O58" s="481">
        <f t="shared" si="120"/>
        <v>255</v>
      </c>
      <c r="P58" s="481">
        <f t="shared" si="120"/>
        <v>192</v>
      </c>
      <c r="Q58" s="481"/>
      <c r="R58" s="481"/>
      <c r="S58" s="481"/>
      <c r="T58" s="455"/>
      <c r="U58" s="480" t="s">
        <v>456</v>
      </c>
      <c r="V58" s="481">
        <f>SUM(H58)</f>
        <v>64</v>
      </c>
      <c r="W58" s="481">
        <f>SUM(I58:L58)</f>
        <v>924</v>
      </c>
      <c r="X58" s="481">
        <f>SUM(M58:P58)</f>
        <v>981</v>
      </c>
      <c r="Y58" s="511"/>
      <c r="Z58" s="480" t="s">
        <v>458</v>
      </c>
      <c r="AA58" s="481">
        <f t="shared" ref="AA58:AI58" si="121">SUMIF($G$8:$G$47,$G$58,AA8:AA47)</f>
        <v>0</v>
      </c>
      <c r="AB58" s="481">
        <f t="shared" si="121"/>
        <v>0</v>
      </c>
      <c r="AC58" s="481">
        <f t="shared" si="121"/>
        <v>0</v>
      </c>
      <c r="AD58" s="481">
        <f t="shared" si="121"/>
        <v>0</v>
      </c>
      <c r="AE58" s="481">
        <f t="shared" si="121"/>
        <v>0</v>
      </c>
      <c r="AF58" s="481">
        <f t="shared" si="121"/>
        <v>0</v>
      </c>
      <c r="AG58" s="518">
        <f t="shared" si="121"/>
        <v>0</v>
      </c>
      <c r="AH58" s="481">
        <f t="shared" si="121"/>
        <v>0</v>
      </c>
      <c r="AI58" s="481">
        <f t="shared" si="121"/>
        <v>0</v>
      </c>
      <c r="AJ58" s="481">
        <f>SUMIF($G$8:$G$54,$G$58,AJ8:AJ54)</f>
        <v>172</v>
      </c>
      <c r="AK58" s="481">
        <f t="shared" ref="AK58:CJ58" si="122">SUMIF($G$8:$G$54,$G$58,AK8:AK54)</f>
        <v>0</v>
      </c>
      <c r="AL58" s="481">
        <f t="shared" si="122"/>
        <v>0</v>
      </c>
      <c r="AM58" s="481">
        <f t="shared" si="122"/>
        <v>0</v>
      </c>
      <c r="AN58" s="518">
        <f t="shared" si="122"/>
        <v>0</v>
      </c>
      <c r="AO58" s="481">
        <f t="shared" si="122"/>
        <v>0</v>
      </c>
      <c r="AP58" s="481">
        <f t="shared" si="122"/>
        <v>0</v>
      </c>
      <c r="AQ58" s="481">
        <f t="shared" si="122"/>
        <v>105</v>
      </c>
      <c r="AR58" s="481">
        <f t="shared" si="122"/>
        <v>0</v>
      </c>
      <c r="AS58" s="481">
        <f t="shared" si="122"/>
        <v>6</v>
      </c>
      <c r="AT58" s="481">
        <f t="shared" si="122"/>
        <v>0</v>
      </c>
      <c r="AU58" s="518">
        <f t="shared" si="122"/>
        <v>0</v>
      </c>
      <c r="AV58" s="481">
        <f t="shared" si="122"/>
        <v>0</v>
      </c>
      <c r="AW58" s="481">
        <f t="shared" si="122"/>
        <v>0</v>
      </c>
      <c r="AX58" s="481">
        <f t="shared" si="122"/>
        <v>301</v>
      </c>
      <c r="AY58" s="481">
        <f t="shared" si="122"/>
        <v>0</v>
      </c>
      <c r="AZ58" s="481">
        <f t="shared" si="122"/>
        <v>0</v>
      </c>
      <c r="BA58" s="481">
        <f t="shared" si="122"/>
        <v>0</v>
      </c>
      <c r="BB58" s="518">
        <f t="shared" si="122"/>
        <v>0</v>
      </c>
      <c r="BC58" s="481">
        <f t="shared" si="122"/>
        <v>0</v>
      </c>
      <c r="BD58" s="481">
        <f t="shared" si="122"/>
        <v>0</v>
      </c>
      <c r="BE58" s="481">
        <f t="shared" si="122"/>
        <v>280</v>
      </c>
      <c r="BF58" s="481">
        <f t="shared" si="122"/>
        <v>0</v>
      </c>
      <c r="BG58" s="481">
        <f t="shared" si="122"/>
        <v>0</v>
      </c>
      <c r="BH58" s="481">
        <f t="shared" si="122"/>
        <v>0</v>
      </c>
      <c r="BI58" s="518">
        <f t="shared" si="122"/>
        <v>0</v>
      </c>
      <c r="BJ58" s="481">
        <f t="shared" si="122"/>
        <v>0</v>
      </c>
      <c r="BK58" s="481">
        <f t="shared" si="122"/>
        <v>0</v>
      </c>
      <c r="BL58" s="481">
        <f t="shared" si="122"/>
        <v>280</v>
      </c>
      <c r="BM58" s="481">
        <f t="shared" si="122"/>
        <v>0</v>
      </c>
      <c r="BN58" s="481">
        <f t="shared" si="122"/>
        <v>0</v>
      </c>
      <c r="BO58" s="481">
        <f t="shared" si="122"/>
        <v>0</v>
      </c>
      <c r="BP58" s="518">
        <f t="shared" si="122"/>
        <v>0</v>
      </c>
      <c r="BQ58" s="481">
        <f t="shared" si="122"/>
        <v>0</v>
      </c>
      <c r="BR58" s="481">
        <f t="shared" si="122"/>
        <v>0</v>
      </c>
      <c r="BS58" s="481">
        <f t="shared" si="122"/>
        <v>280</v>
      </c>
      <c r="BT58" s="481">
        <f t="shared" si="122"/>
        <v>0</v>
      </c>
      <c r="BU58" s="481">
        <f t="shared" si="122"/>
        <v>0</v>
      </c>
      <c r="BV58" s="481">
        <f t="shared" si="122"/>
        <v>0</v>
      </c>
      <c r="BW58" s="518">
        <f t="shared" si="122"/>
        <v>0</v>
      </c>
      <c r="BX58" s="481">
        <f t="shared" si="122"/>
        <v>0</v>
      </c>
      <c r="BY58" s="481">
        <f t="shared" si="122"/>
        <v>0</v>
      </c>
      <c r="BZ58" s="481">
        <f t="shared" si="122"/>
        <v>280</v>
      </c>
      <c r="CA58" s="481">
        <f t="shared" si="122"/>
        <v>0</v>
      </c>
      <c r="CB58" s="481">
        <f t="shared" si="122"/>
        <v>0</v>
      </c>
      <c r="CC58" s="481">
        <f t="shared" si="122"/>
        <v>0</v>
      </c>
      <c r="CD58" s="518">
        <f t="shared" si="122"/>
        <v>0</v>
      </c>
      <c r="CE58" s="481">
        <f t="shared" si="122"/>
        <v>0</v>
      </c>
      <c r="CF58" s="481">
        <f t="shared" si="122"/>
        <v>0</v>
      </c>
      <c r="CG58" s="481">
        <f t="shared" si="122"/>
        <v>277</v>
      </c>
      <c r="CH58" s="481">
        <f t="shared" si="122"/>
        <v>0</v>
      </c>
      <c r="CI58" s="481">
        <f t="shared" si="122"/>
        <v>0</v>
      </c>
      <c r="CJ58" s="481">
        <f t="shared" si="122"/>
        <v>0</v>
      </c>
    </row>
    <row r="59" spans="1:89" s="438" customFormat="1" ht="14.45" customHeight="1">
      <c r="A59" s="670"/>
      <c r="B59" s="487" t="s">
        <v>459</v>
      </c>
      <c r="C59" s="488">
        <f>SUM(H59:H59)</f>
        <v>0</v>
      </c>
      <c r="D59" s="488">
        <f>SUM(I59:L59)</f>
        <v>864</v>
      </c>
      <c r="E59" s="488">
        <f>SUM(M59:P59)</f>
        <v>1117</v>
      </c>
      <c r="F59" s="465"/>
      <c r="G59" s="487" t="s">
        <v>459</v>
      </c>
      <c r="H59" s="489">
        <f>SUM(AA58:AC58)</f>
        <v>0</v>
      </c>
      <c r="I59" s="489">
        <f>SUM(AD58:AJ58)</f>
        <v>172</v>
      </c>
      <c r="J59" s="489">
        <f>SUM(AK58:AQ58)</f>
        <v>105</v>
      </c>
      <c r="K59" s="489">
        <f>SUM(AR58:AX58)</f>
        <v>307</v>
      </c>
      <c r="L59" s="489">
        <f>SUM(AY58:BE58)</f>
        <v>280</v>
      </c>
      <c r="M59" s="489">
        <f>SUM(BF58:BL58)</f>
        <v>280</v>
      </c>
      <c r="N59" s="489">
        <f>SUM(BM58:BS58)</f>
        <v>280</v>
      </c>
      <c r="O59" s="489">
        <f>SUM(BT58:BZ58)</f>
        <v>280</v>
      </c>
      <c r="P59" s="489">
        <f>SUM(CA58:CG58)</f>
        <v>277</v>
      </c>
      <c r="Q59" s="489"/>
      <c r="R59" s="489"/>
      <c r="S59" s="489"/>
      <c r="T59" s="465"/>
      <c r="U59" s="490" t="s">
        <v>460</v>
      </c>
      <c r="V59" s="489">
        <f>SUMIF($AA$7:$AC$7,$V$5,$AA59:$AC59)</f>
        <v>0</v>
      </c>
      <c r="W59" s="489">
        <f>SUMIF($AD$7:$BE$7,$W$5,$AD59:$BE59)</f>
        <v>856</v>
      </c>
      <c r="X59" s="489">
        <f>SUMIF($BF$7:$CI$7,$X$5,$BF59:$CI59)</f>
        <v>812</v>
      </c>
      <c r="Y59" s="488"/>
      <c r="Z59" s="490" t="s">
        <v>461</v>
      </c>
      <c r="AA59" s="529">
        <f t="shared" ref="AA59:BL59" si="123">+SUMIF($Z$8:$Z$55,$Z$59,AA8:AA55)</f>
        <v>0</v>
      </c>
      <c r="AB59" s="529">
        <f t="shared" si="123"/>
        <v>0</v>
      </c>
      <c r="AC59" s="529">
        <f t="shared" si="123"/>
        <v>0</v>
      </c>
      <c r="AD59" s="529">
        <f t="shared" si="123"/>
        <v>0</v>
      </c>
      <c r="AE59" s="529">
        <f t="shared" si="123"/>
        <v>24</v>
      </c>
      <c r="AF59" s="529">
        <f t="shared" si="123"/>
        <v>0</v>
      </c>
      <c r="AG59" s="529">
        <f t="shared" si="123"/>
        <v>0</v>
      </c>
      <c r="AH59" s="529">
        <f t="shared" si="123"/>
        <v>36</v>
      </c>
      <c r="AI59" s="529">
        <f t="shared" si="123"/>
        <v>0</v>
      </c>
      <c r="AJ59" s="529">
        <f t="shared" si="123"/>
        <v>20</v>
      </c>
      <c r="AK59" s="529">
        <f t="shared" si="123"/>
        <v>0</v>
      </c>
      <c r="AL59" s="529">
        <f t="shared" si="123"/>
        <v>93</v>
      </c>
      <c r="AM59" s="529">
        <f t="shared" si="123"/>
        <v>0</v>
      </c>
      <c r="AN59" s="529">
        <f t="shared" si="123"/>
        <v>0</v>
      </c>
      <c r="AO59" s="529">
        <f t="shared" si="123"/>
        <v>34</v>
      </c>
      <c r="AP59" s="529">
        <f t="shared" si="123"/>
        <v>0</v>
      </c>
      <c r="AQ59" s="529">
        <f t="shared" si="123"/>
        <v>70</v>
      </c>
      <c r="AR59" s="529">
        <f t="shared" si="123"/>
        <v>0</v>
      </c>
      <c r="AS59" s="529">
        <f t="shared" si="123"/>
        <v>42</v>
      </c>
      <c r="AT59" s="529">
        <f t="shared" si="123"/>
        <v>0</v>
      </c>
      <c r="AU59" s="529">
        <f t="shared" si="123"/>
        <v>0</v>
      </c>
      <c r="AV59" s="529">
        <f t="shared" si="123"/>
        <v>106</v>
      </c>
      <c r="AW59" s="529">
        <f t="shared" si="123"/>
        <v>0</v>
      </c>
      <c r="AX59" s="529">
        <f t="shared" si="123"/>
        <v>159</v>
      </c>
      <c r="AY59" s="529">
        <f t="shared" si="123"/>
        <v>0</v>
      </c>
      <c r="AZ59" s="529">
        <f t="shared" si="123"/>
        <v>62</v>
      </c>
      <c r="BA59" s="529">
        <f t="shared" si="123"/>
        <v>0</v>
      </c>
      <c r="BB59" s="529">
        <f t="shared" si="123"/>
        <v>0</v>
      </c>
      <c r="BC59" s="529">
        <f t="shared" si="123"/>
        <v>86</v>
      </c>
      <c r="BD59" s="529">
        <f t="shared" si="123"/>
        <v>0</v>
      </c>
      <c r="BE59" s="529">
        <f t="shared" si="123"/>
        <v>124</v>
      </c>
      <c r="BF59" s="529">
        <f t="shared" si="123"/>
        <v>0</v>
      </c>
      <c r="BG59" s="529">
        <f t="shared" si="123"/>
        <v>90</v>
      </c>
      <c r="BH59" s="529">
        <f t="shared" si="123"/>
        <v>0</v>
      </c>
      <c r="BI59" s="529">
        <f t="shared" si="123"/>
        <v>0</v>
      </c>
      <c r="BJ59" s="529">
        <f t="shared" si="123"/>
        <v>63</v>
      </c>
      <c r="BK59" s="529">
        <f t="shared" si="123"/>
        <v>0</v>
      </c>
      <c r="BL59" s="529">
        <f t="shared" si="123"/>
        <v>139</v>
      </c>
      <c r="BM59" s="529">
        <f t="shared" ref="BM59:BP59" si="124">+SUMIF($Z$8:$Z$47,$Z$59,BM8:BM47)</f>
        <v>0</v>
      </c>
      <c r="BN59" s="529">
        <f>+SUMIF($Z$8:$Z$55,$Z$59,BN8:BN55)</f>
        <v>60</v>
      </c>
      <c r="BO59" s="529">
        <f t="shared" si="124"/>
        <v>0</v>
      </c>
      <c r="BP59" s="492">
        <f t="shared" si="124"/>
        <v>0</v>
      </c>
      <c r="BQ59" s="529">
        <f>+SUMIF($Z$8:$Z$55,$Z$59,BQ8:BQ55)</f>
        <v>83</v>
      </c>
      <c r="BR59" s="529">
        <f t="shared" ref="BR59:CG59" si="125">+SUMIF($Z$8:$Z$55,$Z$59,BR8:BR55)</f>
        <v>0</v>
      </c>
      <c r="BS59" s="529">
        <f t="shared" si="125"/>
        <v>133</v>
      </c>
      <c r="BT59" s="529">
        <f t="shared" si="125"/>
        <v>0</v>
      </c>
      <c r="BU59" s="529">
        <f t="shared" si="125"/>
        <v>48</v>
      </c>
      <c r="BV59" s="529">
        <f t="shared" si="125"/>
        <v>0</v>
      </c>
      <c r="BW59" s="529">
        <f t="shared" si="125"/>
        <v>0</v>
      </c>
      <c r="BX59" s="529">
        <f t="shared" si="125"/>
        <v>96</v>
      </c>
      <c r="BY59" s="529">
        <f t="shared" si="125"/>
        <v>0</v>
      </c>
      <c r="BZ59" s="529">
        <f t="shared" si="125"/>
        <v>135</v>
      </c>
      <c r="CA59" s="529">
        <f t="shared" si="125"/>
        <v>0</v>
      </c>
      <c r="CB59" s="529">
        <f t="shared" si="125"/>
        <v>55</v>
      </c>
      <c r="CC59" s="529">
        <f t="shared" si="125"/>
        <v>0</v>
      </c>
      <c r="CD59" s="529">
        <f t="shared" si="125"/>
        <v>0</v>
      </c>
      <c r="CE59" s="529">
        <f t="shared" si="125"/>
        <v>0</v>
      </c>
      <c r="CF59" s="529">
        <f t="shared" si="125"/>
        <v>0</v>
      </c>
      <c r="CG59" s="529">
        <f t="shared" si="125"/>
        <v>0</v>
      </c>
      <c r="CH59" s="529">
        <f t="shared" ref="CH59:CJ59" si="126">+SUMIF($Z$8:$Z$38,$Z$59,CH8:CH38)</f>
        <v>0</v>
      </c>
      <c r="CI59" s="529">
        <f t="shared" si="126"/>
        <v>0</v>
      </c>
      <c r="CJ59" s="529">
        <f t="shared" si="126"/>
        <v>0</v>
      </c>
      <c r="CK59" s="354"/>
    </row>
    <row r="60" spans="1:89" s="504" customFormat="1" ht="13.5" thickBot="1">
      <c r="A60" s="669"/>
      <c r="B60" s="495" t="s">
        <v>462</v>
      </c>
      <c r="C60" s="496">
        <f>C59-C58</f>
        <v>-64</v>
      </c>
      <c r="D60" s="496">
        <f>D59-D58+C60</f>
        <v>-124</v>
      </c>
      <c r="E60" s="496">
        <f>E59-E58+D60</f>
        <v>12</v>
      </c>
      <c r="F60" s="455"/>
      <c r="G60" s="495" t="s">
        <v>462</v>
      </c>
      <c r="H60" s="496">
        <f>H59-H58</f>
        <v>-64</v>
      </c>
      <c r="I60" s="496">
        <f>H60+I59-I58</f>
        <v>-110</v>
      </c>
      <c r="J60" s="496">
        <f>I60+J59-J58</f>
        <v>-189</v>
      </c>
      <c r="K60" s="496">
        <f t="shared" ref="K60:P60" si="127">J60+K59-K58</f>
        <v>-143</v>
      </c>
      <c r="L60" s="496">
        <f t="shared" si="127"/>
        <v>-124</v>
      </c>
      <c r="M60" s="496">
        <f t="shared" si="127"/>
        <v>-105</v>
      </c>
      <c r="N60" s="496">
        <f t="shared" si="127"/>
        <v>-98</v>
      </c>
      <c r="O60" s="496">
        <f t="shared" si="127"/>
        <v>-73</v>
      </c>
      <c r="P60" s="496">
        <f t="shared" si="127"/>
        <v>12</v>
      </c>
      <c r="Q60" s="496"/>
      <c r="R60" s="496"/>
      <c r="S60" s="496"/>
      <c r="T60" s="455"/>
      <c r="U60" s="497" t="s">
        <v>463</v>
      </c>
      <c r="V60" s="498">
        <f>V59-V58</f>
        <v>-64</v>
      </c>
      <c r="W60" s="498">
        <f>W59-W58+V60</f>
        <v>-132</v>
      </c>
      <c r="X60" s="498">
        <f>X59-X58+W60</f>
        <v>-301</v>
      </c>
      <c r="Y60" s="499"/>
      <c r="Z60" s="500" t="s">
        <v>462</v>
      </c>
      <c r="AA60" s="501">
        <v>0</v>
      </c>
      <c r="AB60" s="501">
        <f t="shared" ref="AB60:AT60" si="128">AA60+AB59-AB58</f>
        <v>0</v>
      </c>
      <c r="AC60" s="501">
        <f t="shared" si="128"/>
        <v>0</v>
      </c>
      <c r="AD60" s="501">
        <f t="shared" si="128"/>
        <v>0</v>
      </c>
      <c r="AE60" s="501">
        <f t="shared" si="128"/>
        <v>24</v>
      </c>
      <c r="AF60" s="502">
        <f t="shared" si="128"/>
        <v>24</v>
      </c>
      <c r="AG60" s="503">
        <f t="shared" si="128"/>
        <v>24</v>
      </c>
      <c r="AH60" s="501">
        <f t="shared" si="128"/>
        <v>60</v>
      </c>
      <c r="AI60" s="501">
        <f t="shared" si="128"/>
        <v>60</v>
      </c>
      <c r="AJ60" s="501">
        <f t="shared" si="128"/>
        <v>-92</v>
      </c>
      <c r="AK60" s="501">
        <f t="shared" si="128"/>
        <v>-92</v>
      </c>
      <c r="AL60" s="501">
        <f t="shared" si="128"/>
        <v>1</v>
      </c>
      <c r="AM60" s="501">
        <f t="shared" si="128"/>
        <v>1</v>
      </c>
      <c r="AN60" s="503">
        <f t="shared" si="128"/>
        <v>1</v>
      </c>
      <c r="AO60" s="501">
        <f t="shared" si="128"/>
        <v>35</v>
      </c>
      <c r="AP60" s="501">
        <f t="shared" si="128"/>
        <v>35</v>
      </c>
      <c r="AQ60" s="501">
        <f t="shared" si="128"/>
        <v>0</v>
      </c>
      <c r="AR60" s="501">
        <f t="shared" si="128"/>
        <v>0</v>
      </c>
      <c r="AS60" s="501">
        <f t="shared" si="128"/>
        <v>36</v>
      </c>
      <c r="AT60" s="501">
        <f t="shared" si="128"/>
        <v>36</v>
      </c>
      <c r="AU60" s="503"/>
      <c r="AV60" s="501">
        <f>AT60+AV59-AV58</f>
        <v>142</v>
      </c>
      <c r="AW60" s="501">
        <f>AV60+AW59-AW58</f>
        <v>142</v>
      </c>
      <c r="AX60" s="501">
        <f>AW60+AX59-AX58</f>
        <v>0</v>
      </c>
      <c r="AY60" s="501">
        <f t="shared" ref="AY60:BA60" si="129">AX60+AY59-AY58</f>
        <v>0</v>
      </c>
      <c r="AZ60" s="501">
        <f t="shared" si="129"/>
        <v>62</v>
      </c>
      <c r="BA60" s="501">
        <f t="shared" si="129"/>
        <v>62</v>
      </c>
      <c r="BB60" s="503"/>
      <c r="BC60" s="501">
        <f>BA60+BC59-BC58</f>
        <v>148</v>
      </c>
      <c r="BD60" s="501">
        <f>BC60+BD59-BD58</f>
        <v>148</v>
      </c>
      <c r="BE60" s="501">
        <f>BD60+BE59-BE58</f>
        <v>-8</v>
      </c>
      <c r="BF60" s="501">
        <f t="shared" ref="BF60:BH60" si="130">BE60+BF59-BF58</f>
        <v>-8</v>
      </c>
      <c r="BG60" s="501">
        <f t="shared" si="130"/>
        <v>82</v>
      </c>
      <c r="BH60" s="501">
        <f t="shared" si="130"/>
        <v>82</v>
      </c>
      <c r="BI60" s="503"/>
      <c r="BJ60" s="501">
        <f>BH60+BJ59-BJ58</f>
        <v>145</v>
      </c>
      <c r="BK60" s="501">
        <f>BJ60+BK59-BK58</f>
        <v>145</v>
      </c>
      <c r="BL60" s="501">
        <f>BK60+BL59-BL58</f>
        <v>4</v>
      </c>
      <c r="BM60" s="501">
        <f t="shared" ref="BM60:BO60" si="131">BL60+BM59-BM58</f>
        <v>4</v>
      </c>
      <c r="BN60" s="501">
        <f t="shared" si="131"/>
        <v>64</v>
      </c>
      <c r="BO60" s="501">
        <f t="shared" si="131"/>
        <v>64</v>
      </c>
      <c r="BP60" s="503"/>
      <c r="BQ60" s="501">
        <f>BO60+BQ59-BQ58</f>
        <v>147</v>
      </c>
      <c r="BR60" s="501">
        <f>BQ60+BR59-BR58</f>
        <v>147</v>
      </c>
      <c r="BS60" s="501">
        <f>BR60+BS59-BS58</f>
        <v>0</v>
      </c>
      <c r="BT60" s="501">
        <f t="shared" ref="BT60:BV60" si="132">BS60+BT59-BT58</f>
        <v>0</v>
      </c>
      <c r="BU60" s="501">
        <f t="shared" si="132"/>
        <v>48</v>
      </c>
      <c r="BV60" s="501">
        <f t="shared" si="132"/>
        <v>48</v>
      </c>
      <c r="BW60" s="503"/>
      <c r="BX60" s="501">
        <f>BV60+BX59-BX58</f>
        <v>144</v>
      </c>
      <c r="BY60" s="501">
        <f>BX60+BY59-BY58</f>
        <v>144</v>
      </c>
      <c r="BZ60" s="501">
        <f>BY60+BZ59-BZ58</f>
        <v>-1</v>
      </c>
      <c r="CA60" s="501">
        <f t="shared" ref="CA60:CC60" si="133">BZ60+CA59-CA58</f>
        <v>-1</v>
      </c>
      <c r="CB60" s="501">
        <f t="shared" si="133"/>
        <v>54</v>
      </c>
      <c r="CC60" s="501">
        <f t="shared" si="133"/>
        <v>54</v>
      </c>
      <c r="CD60" s="503"/>
      <c r="CE60" s="501">
        <f>CC60+CE59-CE58</f>
        <v>54</v>
      </c>
      <c r="CF60" s="501">
        <f>CE60+CF59-CF58</f>
        <v>54</v>
      </c>
      <c r="CG60" s="501">
        <f>CF60+CG59-CG58</f>
        <v>-223</v>
      </c>
      <c r="CH60" s="501">
        <f t="shared" ref="CH60:CJ60" si="134">CG60+CH59-CH58</f>
        <v>-223</v>
      </c>
      <c r="CI60" s="501">
        <f t="shared" si="134"/>
        <v>-223</v>
      </c>
      <c r="CJ60" s="501">
        <f t="shared" si="134"/>
        <v>-223</v>
      </c>
    </row>
    <row r="61" spans="1:89">
      <c r="A61" s="436" t="s">
        <v>482</v>
      </c>
      <c r="H61" s="436">
        <f t="shared" ref="H61:P61" si="135">SUM(H8,H12,H16,H20,H40,H44,H48,H52)</f>
        <v>44</v>
      </c>
      <c r="I61" s="436">
        <f t="shared" si="135"/>
        <v>106</v>
      </c>
      <c r="J61" s="436">
        <f t="shared" si="135"/>
        <v>88</v>
      </c>
      <c r="K61" s="436">
        <f t="shared" si="135"/>
        <v>117</v>
      </c>
      <c r="L61" s="436">
        <f t="shared" si="135"/>
        <v>115</v>
      </c>
      <c r="M61" s="436">
        <f t="shared" si="135"/>
        <v>115</v>
      </c>
      <c r="N61" s="436">
        <f t="shared" si="135"/>
        <v>108</v>
      </c>
      <c r="O61" s="436">
        <f t="shared" si="135"/>
        <v>108</v>
      </c>
      <c r="P61" s="436">
        <f t="shared" si="135"/>
        <v>85</v>
      </c>
      <c r="AC61" s="436">
        <f>SUM(AC8,AC12,AC16,AC20,AC40,AC44,AC48,AC52)</f>
        <v>0</v>
      </c>
      <c r="AJ61" s="436">
        <f t="shared" ref="AJ61:CG61" si="136">SUM(AJ8,AJ12,AJ16,AJ20,AJ40,AJ44,AJ48,AJ52)</f>
        <v>80</v>
      </c>
      <c r="AK61" s="436">
        <f t="shared" si="136"/>
        <v>0</v>
      </c>
      <c r="AL61" s="436">
        <f t="shared" si="136"/>
        <v>0</v>
      </c>
      <c r="AM61" s="436">
        <f t="shared" si="136"/>
        <v>0</v>
      </c>
      <c r="AN61" s="436">
        <f t="shared" si="136"/>
        <v>0</v>
      </c>
      <c r="AO61" s="436">
        <f t="shared" si="136"/>
        <v>0</v>
      </c>
      <c r="AP61" s="436">
        <f t="shared" si="136"/>
        <v>0</v>
      </c>
      <c r="AQ61" s="436">
        <f t="shared" si="136"/>
        <v>56</v>
      </c>
      <c r="AR61" s="436">
        <f t="shared" si="136"/>
        <v>0</v>
      </c>
      <c r="AS61" s="436">
        <f t="shared" si="136"/>
        <v>0</v>
      </c>
      <c r="AT61" s="436">
        <f t="shared" si="136"/>
        <v>0</v>
      </c>
      <c r="AU61" s="436">
        <f t="shared" si="136"/>
        <v>0</v>
      </c>
      <c r="AV61" s="436">
        <f t="shared" si="136"/>
        <v>0</v>
      </c>
      <c r="AW61" s="436">
        <f t="shared" si="136"/>
        <v>0</v>
      </c>
      <c r="AX61" s="436">
        <f t="shared" si="136"/>
        <v>114</v>
      </c>
      <c r="AY61" s="436">
        <f t="shared" si="136"/>
        <v>0</v>
      </c>
      <c r="AZ61" s="436">
        <f t="shared" si="136"/>
        <v>0</v>
      </c>
      <c r="BA61" s="436">
        <f t="shared" si="136"/>
        <v>0</v>
      </c>
      <c r="BB61" s="436">
        <f t="shared" si="136"/>
        <v>0</v>
      </c>
      <c r="BC61" s="436">
        <f t="shared" si="136"/>
        <v>0</v>
      </c>
      <c r="BD61" s="436">
        <f t="shared" si="136"/>
        <v>0</v>
      </c>
      <c r="BE61" s="436">
        <f t="shared" si="136"/>
        <v>141</v>
      </c>
      <c r="BF61" s="436">
        <f t="shared" si="136"/>
        <v>0</v>
      </c>
      <c r="BG61" s="436">
        <f t="shared" si="136"/>
        <v>0</v>
      </c>
      <c r="BH61" s="436">
        <f t="shared" si="136"/>
        <v>0</v>
      </c>
      <c r="BI61" s="436">
        <f t="shared" si="136"/>
        <v>0</v>
      </c>
      <c r="BJ61" s="436">
        <f t="shared" si="136"/>
        <v>0</v>
      </c>
      <c r="BK61" s="436">
        <f t="shared" si="136"/>
        <v>0</v>
      </c>
      <c r="BL61" s="436">
        <f t="shared" si="136"/>
        <v>133</v>
      </c>
      <c r="BM61" s="436">
        <f t="shared" si="136"/>
        <v>0</v>
      </c>
      <c r="BN61" s="436">
        <f t="shared" si="136"/>
        <v>0</v>
      </c>
      <c r="BO61" s="436">
        <f t="shared" si="136"/>
        <v>0</v>
      </c>
      <c r="BP61" s="436">
        <f t="shared" si="136"/>
        <v>0</v>
      </c>
      <c r="BQ61" s="436">
        <f t="shared" si="136"/>
        <v>0</v>
      </c>
      <c r="BR61" s="436">
        <f t="shared" si="136"/>
        <v>0</v>
      </c>
      <c r="BS61" s="436">
        <f t="shared" si="136"/>
        <v>124</v>
      </c>
      <c r="BT61" s="436">
        <f t="shared" si="136"/>
        <v>0</v>
      </c>
      <c r="BU61" s="436">
        <f t="shared" si="136"/>
        <v>0</v>
      </c>
      <c r="BV61" s="436">
        <f t="shared" si="136"/>
        <v>0</v>
      </c>
      <c r="BW61" s="436">
        <f t="shared" si="136"/>
        <v>0</v>
      </c>
      <c r="BX61" s="436">
        <f t="shared" si="136"/>
        <v>0</v>
      </c>
      <c r="BY61" s="436">
        <f t="shared" si="136"/>
        <v>0</v>
      </c>
      <c r="BZ61" s="436">
        <f t="shared" si="136"/>
        <v>117</v>
      </c>
      <c r="CA61" s="436">
        <f t="shared" si="136"/>
        <v>0</v>
      </c>
      <c r="CB61" s="436">
        <f t="shared" si="136"/>
        <v>0</v>
      </c>
      <c r="CC61" s="436">
        <f t="shared" si="136"/>
        <v>0</v>
      </c>
      <c r="CD61" s="436">
        <f t="shared" si="136"/>
        <v>0</v>
      </c>
      <c r="CE61" s="436">
        <f t="shared" si="136"/>
        <v>0</v>
      </c>
      <c r="CF61" s="436">
        <f t="shared" si="136"/>
        <v>0</v>
      </c>
      <c r="CG61" s="436">
        <f t="shared" si="136"/>
        <v>121</v>
      </c>
    </row>
    <row r="62" spans="1:89">
      <c r="A62" s="436" t="s">
        <v>483</v>
      </c>
      <c r="H62" s="436">
        <f t="shared" ref="H62:P62" si="137">SUM(H24,H28,H32,H36)</f>
        <v>20</v>
      </c>
      <c r="I62" s="436">
        <f t="shared" si="137"/>
        <v>112</v>
      </c>
      <c r="J62" s="436">
        <f t="shared" si="137"/>
        <v>96</v>
      </c>
      <c r="K62" s="436">
        <f t="shared" si="137"/>
        <v>144</v>
      </c>
      <c r="L62" s="436">
        <f t="shared" si="137"/>
        <v>146</v>
      </c>
      <c r="M62" s="436">
        <f t="shared" si="137"/>
        <v>146</v>
      </c>
      <c r="N62" s="436">
        <f t="shared" si="137"/>
        <v>165</v>
      </c>
      <c r="O62" s="436">
        <f t="shared" si="137"/>
        <v>147</v>
      </c>
      <c r="P62" s="436">
        <f t="shared" si="137"/>
        <v>107</v>
      </c>
      <c r="AC62" s="436">
        <f>SUM(AC24,AC28,AC32,AC36)</f>
        <v>0</v>
      </c>
      <c r="AJ62" s="436">
        <f t="shared" ref="AJ62:CG62" si="138">SUM(AJ24,AJ28,AJ32,AJ36)</f>
        <v>92</v>
      </c>
      <c r="AK62" s="436">
        <f t="shared" si="138"/>
        <v>0</v>
      </c>
      <c r="AL62" s="436">
        <f t="shared" si="138"/>
        <v>0</v>
      </c>
      <c r="AM62" s="436">
        <f t="shared" si="138"/>
        <v>0</v>
      </c>
      <c r="AN62" s="436">
        <f t="shared" si="138"/>
        <v>0</v>
      </c>
      <c r="AO62" s="436">
        <f t="shared" si="138"/>
        <v>0</v>
      </c>
      <c r="AP62" s="436">
        <f t="shared" si="138"/>
        <v>0</v>
      </c>
      <c r="AQ62" s="436">
        <f t="shared" si="138"/>
        <v>49</v>
      </c>
      <c r="AR62" s="436">
        <f t="shared" si="138"/>
        <v>0</v>
      </c>
      <c r="AS62" s="436">
        <f t="shared" si="138"/>
        <v>6</v>
      </c>
      <c r="AT62" s="436">
        <f t="shared" si="138"/>
        <v>0</v>
      </c>
      <c r="AU62" s="436">
        <f t="shared" si="138"/>
        <v>0</v>
      </c>
      <c r="AV62" s="436">
        <f t="shared" si="138"/>
        <v>0</v>
      </c>
      <c r="AW62" s="436">
        <f t="shared" si="138"/>
        <v>0</v>
      </c>
      <c r="AX62" s="436">
        <f t="shared" si="138"/>
        <v>187</v>
      </c>
      <c r="AY62" s="436">
        <f t="shared" si="138"/>
        <v>0</v>
      </c>
      <c r="AZ62" s="436">
        <f t="shared" si="138"/>
        <v>0</v>
      </c>
      <c r="BA62" s="436">
        <f t="shared" si="138"/>
        <v>0</v>
      </c>
      <c r="BB62" s="436">
        <f t="shared" si="138"/>
        <v>0</v>
      </c>
      <c r="BC62" s="436">
        <f t="shared" si="138"/>
        <v>0</v>
      </c>
      <c r="BD62" s="436">
        <f t="shared" si="138"/>
        <v>0</v>
      </c>
      <c r="BE62" s="436">
        <f t="shared" si="138"/>
        <v>139</v>
      </c>
      <c r="BF62" s="436">
        <f t="shared" si="138"/>
        <v>0</v>
      </c>
      <c r="BG62" s="436">
        <f t="shared" si="138"/>
        <v>0</v>
      </c>
      <c r="BH62" s="436">
        <f t="shared" si="138"/>
        <v>0</v>
      </c>
      <c r="BI62" s="436">
        <f t="shared" si="138"/>
        <v>0</v>
      </c>
      <c r="BJ62" s="436">
        <f t="shared" si="138"/>
        <v>0</v>
      </c>
      <c r="BK62" s="436">
        <f t="shared" si="138"/>
        <v>0</v>
      </c>
      <c r="BL62" s="436">
        <f t="shared" si="138"/>
        <v>147</v>
      </c>
      <c r="BM62" s="436">
        <f t="shared" si="138"/>
        <v>0</v>
      </c>
      <c r="BN62" s="436">
        <f t="shared" si="138"/>
        <v>0</v>
      </c>
      <c r="BO62" s="436">
        <f t="shared" si="138"/>
        <v>0</v>
      </c>
      <c r="BP62" s="436">
        <f t="shared" si="138"/>
        <v>0</v>
      </c>
      <c r="BQ62" s="436">
        <f t="shared" si="138"/>
        <v>0</v>
      </c>
      <c r="BR62" s="436">
        <f t="shared" si="138"/>
        <v>0</v>
      </c>
      <c r="BS62" s="436">
        <f t="shared" si="138"/>
        <v>156</v>
      </c>
      <c r="BT62" s="436">
        <f t="shared" si="138"/>
        <v>0</v>
      </c>
      <c r="BU62" s="436">
        <f t="shared" si="138"/>
        <v>0</v>
      </c>
      <c r="BV62" s="436">
        <f t="shared" si="138"/>
        <v>0</v>
      </c>
      <c r="BW62" s="436">
        <f t="shared" si="138"/>
        <v>0</v>
      </c>
      <c r="BX62" s="436">
        <f t="shared" si="138"/>
        <v>0</v>
      </c>
      <c r="BY62" s="436">
        <f t="shared" si="138"/>
        <v>0</v>
      </c>
      <c r="BZ62" s="436">
        <f t="shared" si="138"/>
        <v>163</v>
      </c>
      <c r="CA62" s="436">
        <f t="shared" si="138"/>
        <v>0</v>
      </c>
      <c r="CB62" s="436">
        <f t="shared" si="138"/>
        <v>0</v>
      </c>
      <c r="CC62" s="436">
        <f t="shared" si="138"/>
        <v>0</v>
      </c>
      <c r="CD62" s="436">
        <f t="shared" si="138"/>
        <v>0</v>
      </c>
      <c r="CE62" s="436">
        <f t="shared" si="138"/>
        <v>0</v>
      </c>
      <c r="CF62" s="436">
        <f t="shared" si="138"/>
        <v>0</v>
      </c>
      <c r="CG62" s="436">
        <f t="shared" si="138"/>
        <v>156</v>
      </c>
    </row>
    <row r="64" spans="1:89">
      <c r="A64" s="530" t="s">
        <v>484</v>
      </c>
      <c r="B64" s="531" t="s">
        <v>485</v>
      </c>
      <c r="C64" s="532">
        <v>43419</v>
      </c>
      <c r="D64" s="532">
        <v>43423</v>
      </c>
      <c r="E64" s="533">
        <v>43430</v>
      </c>
      <c r="H64" s="533"/>
      <c r="AT64" s="531"/>
    </row>
    <row r="65" spans="1:94">
      <c r="A65" s="436" t="s">
        <v>486</v>
      </c>
      <c r="B65" s="531" t="s">
        <v>473</v>
      </c>
      <c r="C65" s="531">
        <v>300</v>
      </c>
      <c r="D65" s="531">
        <v>326</v>
      </c>
      <c r="E65" s="436">
        <v>200</v>
      </c>
      <c r="AT65" s="531"/>
    </row>
    <row r="66" spans="1:94">
      <c r="A66" s="436" t="s">
        <v>487</v>
      </c>
      <c r="B66" s="531" t="s">
        <v>488</v>
      </c>
      <c r="C66" s="531">
        <f>SUM(AV9:CG9)+SUM(AV13:CG13)+SUM(AV17:CG17)+SUM(AV21:CG21)+SUM(AV25:CG25)+SUM(AV29:CG29)</f>
        <v>1128</v>
      </c>
      <c r="D66" s="531"/>
      <c r="AT66" s="531"/>
    </row>
    <row r="67" spans="1:94" s="540" customFormat="1">
      <c r="A67" s="534" t="s">
        <v>489</v>
      </c>
      <c r="B67" s="531" t="s">
        <v>490</v>
      </c>
      <c r="C67" s="535">
        <f>SUM(C65:J65)-SUM(C66:J66)</f>
        <v>-302</v>
      </c>
      <c r="D67" s="535"/>
      <c r="E67" s="536"/>
      <c r="F67" s="536"/>
      <c r="G67" s="537"/>
      <c r="H67" s="536"/>
      <c r="I67" s="536"/>
      <c r="J67" s="536"/>
      <c r="K67" s="536"/>
      <c r="L67" s="536"/>
      <c r="M67" s="536"/>
      <c r="N67" s="536"/>
      <c r="O67" s="536"/>
      <c r="P67" s="536"/>
      <c r="Q67" s="536"/>
      <c r="R67" s="536"/>
      <c r="S67" s="536"/>
      <c r="T67" s="536"/>
      <c r="U67" s="537"/>
      <c r="V67" s="536"/>
      <c r="W67" s="536"/>
      <c r="X67" s="536"/>
      <c r="Y67" s="536"/>
      <c r="Z67" s="537"/>
      <c r="AA67" s="536"/>
      <c r="AB67" s="536"/>
      <c r="AC67" s="536"/>
      <c r="AD67" s="536"/>
      <c r="AE67" s="536"/>
      <c r="AF67" s="538"/>
      <c r="AG67" s="539"/>
      <c r="AH67" s="536"/>
      <c r="AI67" s="536"/>
      <c r="AJ67" s="536"/>
      <c r="AK67" s="536"/>
      <c r="AL67" s="536"/>
      <c r="AM67" s="536"/>
      <c r="AN67" s="539"/>
      <c r="AO67" s="536"/>
      <c r="AP67" s="536"/>
      <c r="AT67" s="535"/>
      <c r="AU67" s="539"/>
      <c r="AV67" s="536"/>
      <c r="AW67" s="536"/>
      <c r="AX67" s="536"/>
      <c r="AY67" s="536"/>
      <c r="AZ67" s="536"/>
      <c r="BA67" s="536"/>
      <c r="BB67" s="539"/>
      <c r="BC67" s="536"/>
      <c r="BD67" s="536"/>
      <c r="BE67" s="536"/>
      <c r="BF67" s="536"/>
      <c r="BG67" s="536"/>
      <c r="BH67" s="536"/>
      <c r="BI67" s="539"/>
      <c r="BJ67" s="536"/>
      <c r="BK67" s="536"/>
      <c r="BL67" s="536"/>
      <c r="BM67" s="536"/>
      <c r="BN67" s="536"/>
      <c r="BO67" s="536"/>
      <c r="BP67" s="539"/>
      <c r="BQ67" s="536"/>
      <c r="BR67" s="536"/>
      <c r="BS67" s="536"/>
      <c r="BT67" s="536"/>
      <c r="BU67" s="536"/>
      <c r="BV67" s="536"/>
      <c r="BW67" s="539"/>
      <c r="BX67" s="536"/>
      <c r="BY67" s="536"/>
      <c r="BZ67" s="536"/>
      <c r="CA67" s="536"/>
      <c r="CB67" s="536"/>
      <c r="CC67" s="536"/>
      <c r="CD67" s="539"/>
      <c r="CE67" s="536"/>
      <c r="CF67" s="536"/>
      <c r="CG67" s="536"/>
      <c r="CH67" s="536"/>
      <c r="CI67" s="536"/>
      <c r="CJ67" s="536"/>
    </row>
    <row r="68" spans="1:94" s="540" customFormat="1">
      <c r="A68" s="534" t="s">
        <v>491</v>
      </c>
      <c r="B68" s="537"/>
      <c r="C68" s="536"/>
      <c r="D68" s="536"/>
      <c r="E68" s="536"/>
      <c r="F68" s="536"/>
      <c r="G68" s="537"/>
      <c r="H68" s="536"/>
      <c r="I68" s="536"/>
      <c r="J68" s="536"/>
      <c r="K68" s="536"/>
      <c r="L68" s="536"/>
      <c r="M68" s="536"/>
      <c r="N68" s="536"/>
      <c r="O68" s="536"/>
      <c r="P68" s="536"/>
      <c r="Q68" s="536"/>
      <c r="R68" s="536"/>
      <c r="S68" s="536"/>
      <c r="T68" s="536"/>
      <c r="U68" s="537"/>
      <c r="V68" s="536"/>
      <c r="W68" s="536"/>
      <c r="X68" s="536"/>
      <c r="Y68" s="536"/>
      <c r="Z68" s="537"/>
      <c r="AA68" s="536"/>
      <c r="AB68" s="536"/>
      <c r="AC68" s="536"/>
      <c r="AD68" s="536"/>
      <c r="AE68" s="536"/>
      <c r="AF68" s="538"/>
      <c r="AG68" s="539"/>
      <c r="AH68" s="536"/>
      <c r="AI68" s="536"/>
      <c r="AJ68" s="536"/>
      <c r="AK68" s="536"/>
      <c r="AL68" s="536"/>
      <c r="AM68" s="536"/>
      <c r="AN68" s="539"/>
      <c r="AO68" s="536"/>
      <c r="AP68" s="536"/>
      <c r="AQ68" s="531"/>
      <c r="AR68" s="535"/>
      <c r="AS68" s="535"/>
      <c r="AT68" s="535"/>
      <c r="AU68" s="539"/>
      <c r="AV68" s="536"/>
      <c r="AW68" s="536"/>
      <c r="AX68" s="536"/>
      <c r="AY68" s="536"/>
      <c r="AZ68" s="536"/>
      <c r="BA68" s="536"/>
      <c r="BB68" s="539"/>
      <c r="BC68" s="536"/>
      <c r="BD68" s="536"/>
      <c r="BE68" s="536"/>
      <c r="BF68" s="536"/>
      <c r="BG68" s="536"/>
      <c r="BH68" s="536"/>
      <c r="BI68" s="539"/>
      <c r="BJ68" s="536"/>
      <c r="BK68" s="536"/>
      <c r="BL68" s="536"/>
      <c r="BM68" s="536"/>
      <c r="BN68" s="536"/>
      <c r="BO68" s="536"/>
      <c r="BP68" s="539"/>
      <c r="BQ68" s="536"/>
      <c r="BR68" s="536"/>
      <c r="BS68" s="536"/>
      <c r="BT68" s="536"/>
      <c r="BU68" s="536"/>
      <c r="BV68" s="536"/>
      <c r="BW68" s="539"/>
      <c r="BX68" s="536"/>
      <c r="BY68" s="536"/>
      <c r="BZ68" s="536"/>
      <c r="CA68" s="536"/>
      <c r="CB68" s="536"/>
      <c r="CC68" s="536"/>
      <c r="CD68" s="539"/>
      <c r="CE68" s="536"/>
      <c r="CF68" s="536"/>
      <c r="CG68" s="536"/>
      <c r="CH68" s="536"/>
      <c r="CI68" s="536"/>
      <c r="CJ68" s="536"/>
    </row>
    <row r="69" spans="1:94" s="540" customFormat="1">
      <c r="A69" s="541"/>
      <c r="B69" s="537"/>
      <c r="C69" s="536"/>
      <c r="D69" s="536"/>
      <c r="E69" s="536"/>
      <c r="F69" s="536"/>
      <c r="G69" s="537"/>
      <c r="H69" s="536"/>
      <c r="I69" s="536"/>
      <c r="J69" s="536"/>
      <c r="K69" s="536"/>
      <c r="L69" s="536"/>
      <c r="M69" s="536"/>
      <c r="N69" s="536"/>
      <c r="O69" s="536"/>
      <c r="P69" s="536"/>
      <c r="Q69" s="536"/>
      <c r="R69" s="536"/>
      <c r="S69" s="536"/>
      <c r="T69" s="536"/>
      <c r="U69" s="537"/>
      <c r="V69" s="536"/>
      <c r="W69" s="536"/>
      <c r="X69" s="536"/>
      <c r="Y69" s="536"/>
      <c r="Z69" s="537"/>
      <c r="AA69" s="536"/>
      <c r="AB69" s="536"/>
      <c r="AC69" s="536"/>
      <c r="AD69" s="536"/>
      <c r="AE69" s="536"/>
      <c r="AF69" s="538"/>
      <c r="AG69" s="539"/>
      <c r="AH69" s="536"/>
      <c r="AI69" s="536"/>
      <c r="AJ69" s="536"/>
      <c r="AK69" s="536"/>
      <c r="AL69" s="536"/>
      <c r="AM69" s="536"/>
      <c r="AN69" s="539"/>
      <c r="AO69" s="536"/>
      <c r="AP69" s="536"/>
      <c r="AQ69" s="531"/>
      <c r="AR69" s="535"/>
      <c r="AS69" s="535"/>
      <c r="AT69" s="535"/>
      <c r="AU69" s="539"/>
      <c r="AV69" s="536"/>
      <c r="AW69" s="536"/>
      <c r="AX69" s="536"/>
      <c r="AY69" s="536"/>
      <c r="AZ69" s="536"/>
      <c r="BA69" s="536"/>
      <c r="BB69" s="539"/>
      <c r="BC69" s="536"/>
      <c r="BD69" s="536"/>
      <c r="BE69" s="536"/>
      <c r="BF69" s="536"/>
      <c r="BG69" s="536"/>
      <c r="BH69" s="536"/>
      <c r="BI69" s="539"/>
      <c r="BJ69" s="536"/>
      <c r="BK69" s="536"/>
      <c r="BL69" s="536"/>
      <c r="BM69" s="536"/>
      <c r="BN69" s="536"/>
      <c r="BO69" s="536"/>
      <c r="BP69" s="539"/>
      <c r="BQ69" s="536"/>
      <c r="BR69" s="536"/>
      <c r="BS69" s="536"/>
      <c r="BT69" s="536"/>
      <c r="BU69" s="536"/>
      <c r="BV69" s="536"/>
      <c r="BW69" s="539"/>
      <c r="BX69" s="536"/>
      <c r="BY69" s="536"/>
      <c r="BZ69" s="536"/>
      <c r="CA69" s="536"/>
      <c r="CB69" s="536"/>
      <c r="CC69" s="536"/>
      <c r="CD69" s="539"/>
      <c r="CE69" s="536"/>
      <c r="CF69" s="536"/>
      <c r="CG69" s="536"/>
      <c r="CH69" s="536"/>
      <c r="CI69" s="536"/>
      <c r="CJ69" s="536"/>
    </row>
    <row r="73" spans="1:94">
      <c r="K73" s="439"/>
      <c r="L73" s="439"/>
      <c r="M73" s="439"/>
      <c r="T73" s="439"/>
      <c r="U73" s="439"/>
      <c r="V73" s="439"/>
      <c r="AC73" s="439"/>
      <c r="AD73" s="439"/>
      <c r="AE73" s="439"/>
      <c r="AJ73" s="542"/>
      <c r="AK73" s="542"/>
      <c r="AL73" s="542"/>
      <c r="AM73" s="542"/>
      <c r="AN73" s="542"/>
      <c r="AO73" s="542"/>
      <c r="AP73" s="542"/>
      <c r="AQ73" s="542"/>
      <c r="AR73" s="542"/>
      <c r="AS73" s="542"/>
      <c r="AT73" s="542"/>
      <c r="AU73" s="542"/>
      <c r="AV73" s="542"/>
      <c r="AW73" s="542"/>
      <c r="AX73" s="542"/>
      <c r="AY73" s="542"/>
      <c r="AZ73" s="542"/>
      <c r="BA73" s="542"/>
      <c r="BB73" s="542"/>
      <c r="BC73" s="542"/>
      <c r="BD73" s="542"/>
      <c r="BE73" s="542"/>
      <c r="BF73" s="542"/>
      <c r="BG73" s="542"/>
      <c r="BH73" s="542"/>
      <c r="BI73" s="542"/>
      <c r="BJ73" s="542"/>
      <c r="BK73" s="542"/>
      <c r="BL73" s="542"/>
      <c r="BM73" s="542"/>
      <c r="BN73" s="542"/>
      <c r="BO73" s="542"/>
      <c r="BP73" s="542"/>
      <c r="BQ73" s="542"/>
      <c r="BR73" s="542"/>
      <c r="BS73" s="542"/>
      <c r="BT73" s="542"/>
      <c r="BU73" s="542"/>
      <c r="BV73" s="542"/>
      <c r="BW73" s="542"/>
      <c r="BX73" s="542"/>
      <c r="BY73" s="542"/>
      <c r="BZ73" s="542"/>
      <c r="CA73" s="542"/>
      <c r="CB73" s="542"/>
      <c r="CC73" s="542"/>
      <c r="CD73" s="542"/>
      <c r="CE73" s="542"/>
      <c r="CF73" s="542"/>
      <c r="CG73" s="542"/>
      <c r="CK73" s="530"/>
    </row>
    <row r="74" spans="1:94">
      <c r="K74" s="439"/>
      <c r="L74" s="439"/>
      <c r="M74" s="439"/>
      <c r="N74" s="439"/>
      <c r="O74" s="439"/>
      <c r="T74" s="439"/>
      <c r="U74" s="439"/>
      <c r="V74" s="439"/>
      <c r="W74" s="439"/>
      <c r="X74" s="439"/>
      <c r="AC74" s="439"/>
      <c r="AD74" s="439"/>
      <c r="AE74" s="439"/>
      <c r="AF74" s="439"/>
      <c r="AG74" s="439"/>
      <c r="AJ74" s="542"/>
      <c r="AK74" s="542"/>
      <c r="AL74" s="542"/>
      <c r="AM74" s="542"/>
      <c r="AN74" s="542"/>
      <c r="AO74" s="542"/>
      <c r="AP74" s="542"/>
      <c r="AQ74" s="542"/>
      <c r="AR74" s="542"/>
      <c r="AS74" s="542"/>
      <c r="AT74" s="542"/>
      <c r="AU74" s="542"/>
      <c r="AV74" s="542"/>
      <c r="AW74" s="542"/>
      <c r="AX74" s="542"/>
      <c r="AY74" s="542"/>
      <c r="AZ74" s="542"/>
      <c r="BA74" s="542"/>
      <c r="BB74" s="542"/>
      <c r="BC74" s="542"/>
      <c r="BD74" s="542"/>
      <c r="BE74" s="542"/>
      <c r="BF74" s="542"/>
      <c r="BG74" s="542"/>
      <c r="BH74" s="542"/>
      <c r="BI74" s="542"/>
      <c r="BJ74" s="542"/>
      <c r="BK74" s="542"/>
      <c r="BL74" s="542"/>
      <c r="BM74" s="542"/>
      <c r="BN74" s="542"/>
      <c r="BO74" s="542"/>
      <c r="BP74" s="542"/>
      <c r="BQ74" s="542"/>
      <c r="BR74" s="542"/>
      <c r="BS74" s="542"/>
      <c r="BT74" s="542"/>
      <c r="BU74" s="542"/>
      <c r="BV74" s="542"/>
      <c r="BW74" s="542"/>
      <c r="BX74" s="542"/>
      <c r="BY74" s="542"/>
      <c r="BZ74" s="542"/>
      <c r="CA74" s="542"/>
      <c r="CB74" s="542"/>
      <c r="CC74" s="542"/>
      <c r="CD74" s="542"/>
      <c r="CE74" s="542"/>
      <c r="CF74" s="542"/>
      <c r="CG74" s="542"/>
      <c r="CK74" s="530"/>
    </row>
    <row r="75" spans="1:94">
      <c r="AJ75" s="542"/>
      <c r="AK75" s="542"/>
      <c r="AL75" s="542"/>
      <c r="AM75" s="542"/>
      <c r="AN75" s="542"/>
      <c r="AO75" s="542"/>
      <c r="AP75" s="542"/>
      <c r="AQ75" s="542"/>
      <c r="AR75" s="542"/>
      <c r="AS75" s="542"/>
      <c r="AT75" s="542"/>
      <c r="AU75" s="542"/>
      <c r="AV75" s="542"/>
      <c r="AW75" s="542"/>
      <c r="AX75" s="542"/>
      <c r="AY75" s="542"/>
      <c r="AZ75" s="542"/>
      <c r="BA75" s="542"/>
      <c r="BB75" s="542"/>
      <c r="BC75" s="542"/>
      <c r="BD75" s="542"/>
      <c r="BE75" s="542"/>
      <c r="BF75" s="542"/>
      <c r="BG75" s="542"/>
      <c r="BH75" s="542"/>
      <c r="BI75" s="542"/>
      <c r="BJ75" s="542"/>
      <c r="BK75" s="542"/>
      <c r="BL75" s="542"/>
      <c r="BM75" s="542"/>
      <c r="BN75" s="542"/>
      <c r="BO75" s="542"/>
      <c r="BP75" s="542"/>
      <c r="BQ75" s="542"/>
      <c r="BR75" s="542"/>
      <c r="BS75" s="542"/>
      <c r="BT75" s="542"/>
      <c r="BU75" s="542"/>
      <c r="BV75" s="542"/>
      <c r="BW75" s="542"/>
      <c r="BX75" s="542"/>
      <c r="BY75" s="542"/>
      <c r="BZ75" s="542"/>
      <c r="CA75" s="542"/>
      <c r="CB75" s="542"/>
      <c r="CC75" s="542"/>
      <c r="CD75" s="542"/>
      <c r="CE75" s="542"/>
      <c r="CF75" s="542"/>
      <c r="CG75" s="542"/>
    </row>
    <row r="78" spans="1:94">
      <c r="CL78" s="543"/>
      <c r="CP78" s="543"/>
    </row>
    <row r="79" spans="1:94">
      <c r="CL79" s="543"/>
      <c r="CP79" s="543"/>
    </row>
    <row r="80" spans="1:94">
      <c r="CL80" s="543"/>
      <c r="CP80" s="543"/>
    </row>
    <row r="81" spans="57:99">
      <c r="CK81" s="544"/>
      <c r="CL81" s="543"/>
      <c r="CM81" s="545"/>
      <c r="CO81" s="546"/>
      <c r="CP81" s="543"/>
    </row>
    <row r="82" spans="57:99">
      <c r="CL82" s="543"/>
      <c r="CM82" s="545"/>
      <c r="CO82" s="546"/>
      <c r="CP82" s="543"/>
      <c r="CQ82" s="545"/>
    </row>
    <row r="85" spans="57:99">
      <c r="CK85" s="544"/>
    </row>
    <row r="86" spans="57:99">
      <c r="CK86" s="544"/>
    </row>
    <row r="87" spans="57:99">
      <c r="CK87" s="544"/>
    </row>
    <row r="88" spans="57:99">
      <c r="CK88" s="544"/>
    </row>
    <row r="89" spans="57:99">
      <c r="CK89" s="544"/>
    </row>
    <row r="90" spans="57:99">
      <c r="CK90" s="544"/>
    </row>
    <row r="91" spans="57:99">
      <c r="CK91" s="544"/>
      <c r="CM91" s="546"/>
      <c r="CO91" s="546"/>
      <c r="CQ91" s="546"/>
      <c r="CS91" s="546"/>
    </row>
    <row r="92" spans="57:99">
      <c r="CK92" s="544"/>
      <c r="CM92" s="546"/>
      <c r="CO92" s="546"/>
      <c r="CQ92" s="546"/>
      <c r="CU92" s="546"/>
    </row>
    <row r="93" spans="57:99">
      <c r="CK93" s="544"/>
      <c r="CM93" s="546"/>
      <c r="CO93" s="546"/>
      <c r="CQ93" s="546"/>
    </row>
    <row r="94" spans="57:99">
      <c r="BE94" s="439"/>
      <c r="CK94" s="544"/>
      <c r="CM94" s="546"/>
      <c r="CQ94" s="546"/>
      <c r="CS94" s="546"/>
      <c r="CU94" s="546"/>
    </row>
    <row r="95" spans="57:99">
      <c r="CK95" s="544"/>
      <c r="CM95" s="546"/>
      <c r="CQ95" s="546"/>
      <c r="CS95" s="546"/>
    </row>
    <row r="97" spans="48:51">
      <c r="AV97" s="547"/>
      <c r="AW97" s="548"/>
      <c r="AX97" s="531"/>
      <c r="AY97" s="531"/>
    </row>
    <row r="98" spans="48:51">
      <c r="AV98" s="549"/>
      <c r="AW98" s="549"/>
      <c r="AX98" s="549"/>
      <c r="AY98" s="549"/>
    </row>
    <row r="99" spans="48:51">
      <c r="AV99" s="550"/>
      <c r="AW99" s="549"/>
      <c r="AX99" s="549"/>
      <c r="AY99" s="549"/>
    </row>
    <row r="100" spans="48:51">
      <c r="AV100" s="550"/>
      <c r="AW100" s="549"/>
      <c r="AX100" s="549"/>
      <c r="AY100" s="549"/>
    </row>
    <row r="101" spans="48:51">
      <c r="AV101" s="550"/>
      <c r="AW101" s="549"/>
      <c r="AX101" s="549"/>
      <c r="AY101" s="549"/>
    </row>
    <row r="102" spans="48:51">
      <c r="AV102" s="550"/>
      <c r="AW102" s="549"/>
      <c r="AX102" s="549"/>
      <c r="AY102" s="549"/>
    </row>
    <row r="103" spans="48:51">
      <c r="AV103" s="550"/>
      <c r="AW103" s="549"/>
      <c r="AX103" s="549"/>
      <c r="AY103" s="549"/>
    </row>
    <row r="104" spans="48:51">
      <c r="AV104" s="550"/>
      <c r="AW104" s="549"/>
      <c r="AX104" s="549"/>
      <c r="AY104" s="549"/>
    </row>
    <row r="105" spans="48:51">
      <c r="AV105" s="549"/>
      <c r="AW105" s="549"/>
      <c r="AX105" s="549"/>
      <c r="AY105" s="549"/>
    </row>
  </sheetData>
  <autoFilter ref="A7:CL10"/>
  <mergeCells count="26">
    <mergeCell ref="A36:A38"/>
    <mergeCell ref="A5:A6"/>
    <mergeCell ref="B5:B6"/>
    <mergeCell ref="G5:G6"/>
    <mergeCell ref="U5:U6"/>
    <mergeCell ref="A8:A10"/>
    <mergeCell ref="A12:A14"/>
    <mergeCell ref="A16:A18"/>
    <mergeCell ref="A20:A22"/>
    <mergeCell ref="A24:A26"/>
    <mergeCell ref="A28:A30"/>
    <mergeCell ref="A32:A34"/>
    <mergeCell ref="A40:A42"/>
    <mergeCell ref="A44:A46"/>
    <mergeCell ref="A48:A50"/>
    <mergeCell ref="A52:A54"/>
    <mergeCell ref="B56:B57"/>
    <mergeCell ref="X56:X57"/>
    <mergeCell ref="A58:A60"/>
    <mergeCell ref="D56:D57"/>
    <mergeCell ref="E56:E57"/>
    <mergeCell ref="G56:G57"/>
    <mergeCell ref="U56:U57"/>
    <mergeCell ref="V56:V57"/>
    <mergeCell ref="W56:W57"/>
    <mergeCell ref="C56:C57"/>
  </mergeCells>
  <conditionalFormatting sqref="BJ13:BO13">
    <cfRule type="cellIs" dxfId="621" priority="478" operator="equal">
      <formula>0</formula>
    </cfRule>
  </conditionalFormatting>
  <conditionalFormatting sqref="BP12:BP13">
    <cfRule type="cellIs" dxfId="620" priority="477" operator="equal">
      <formula>0</formula>
    </cfRule>
  </conditionalFormatting>
  <conditionalFormatting sqref="BQ13:BV13">
    <cfRule type="cellIs" dxfId="619" priority="476" operator="equal">
      <formula>0</formula>
    </cfRule>
  </conditionalFormatting>
  <conditionalFormatting sqref="CE8:CG9">
    <cfRule type="cellIs" dxfId="618" priority="475" operator="equal">
      <formula>0</formula>
    </cfRule>
  </conditionalFormatting>
  <conditionalFormatting sqref="CE13:CG13">
    <cfRule type="cellIs" dxfId="617" priority="474" operator="equal">
      <formula>0</formula>
    </cfRule>
  </conditionalFormatting>
  <conditionalFormatting sqref="CD12:CD13">
    <cfRule type="cellIs" dxfId="616" priority="473" operator="equal">
      <formula>0</formula>
    </cfRule>
  </conditionalFormatting>
  <conditionalFormatting sqref="CD48:CD49">
    <cfRule type="cellIs" dxfId="615" priority="472" operator="equal">
      <formula>0</formula>
    </cfRule>
  </conditionalFormatting>
  <conditionalFormatting sqref="CH8:CI9">
    <cfRule type="cellIs" dxfId="614" priority="471" operator="equal">
      <formula>0</formula>
    </cfRule>
  </conditionalFormatting>
  <conditionalFormatting sqref="CH13:CI13">
    <cfRule type="cellIs" dxfId="613" priority="470" operator="equal">
      <formula>0</formula>
    </cfRule>
  </conditionalFormatting>
  <conditionalFormatting sqref="AB48:AF48">
    <cfRule type="cellIs" dxfId="612" priority="469" operator="equal">
      <formula>0</formula>
    </cfRule>
  </conditionalFormatting>
  <conditionalFormatting sqref="AG48">
    <cfRule type="cellIs" dxfId="611" priority="468" operator="equal">
      <formula>0</formula>
    </cfRule>
  </conditionalFormatting>
  <conditionalFormatting sqref="CJ8:CJ9">
    <cfRule type="cellIs" dxfId="610" priority="467" operator="equal">
      <formula>0</formula>
    </cfRule>
  </conditionalFormatting>
  <conditionalFormatting sqref="CJ13">
    <cfRule type="cellIs" dxfId="609" priority="466" operator="equal">
      <formula>0</formula>
    </cfRule>
  </conditionalFormatting>
  <conditionalFormatting sqref="AG58">
    <cfRule type="cellIs" dxfId="608" priority="465" operator="equal">
      <formula>0</formula>
    </cfRule>
  </conditionalFormatting>
  <conditionalFormatting sqref="AH8:AM9">
    <cfRule type="cellIs" dxfId="607" priority="464" operator="equal">
      <formula>0</formula>
    </cfRule>
  </conditionalFormatting>
  <conditionalFormatting sqref="AP12:AT12">
    <cfRule type="cellIs" dxfId="606" priority="463" operator="equal">
      <formula>0</formula>
    </cfRule>
  </conditionalFormatting>
  <conditionalFormatting sqref="AV12 AY12">
    <cfRule type="cellIs" dxfId="605" priority="462" operator="equal">
      <formula>0</formula>
    </cfRule>
  </conditionalFormatting>
  <conditionalFormatting sqref="AA8:AF9">
    <cfRule type="cellIs" dxfId="604" priority="461" operator="equal">
      <formula>0</formula>
    </cfRule>
  </conditionalFormatting>
  <conditionalFormatting sqref="AN8:AN9">
    <cfRule type="cellIs" dxfId="603" priority="460" operator="equal">
      <formula>0</formula>
    </cfRule>
  </conditionalFormatting>
  <conditionalFormatting sqref="AN58">
    <cfRule type="cellIs" dxfId="602" priority="459" operator="equal">
      <formula>0</formula>
    </cfRule>
  </conditionalFormatting>
  <conditionalFormatting sqref="AO8:AT9">
    <cfRule type="cellIs" dxfId="601" priority="458" operator="equal">
      <formula>0</formula>
    </cfRule>
  </conditionalFormatting>
  <conditionalFormatting sqref="AG8:AG9">
    <cfRule type="cellIs" dxfId="600" priority="457" operator="equal">
      <formula>0</formula>
    </cfRule>
  </conditionalFormatting>
  <conditionalFormatting sqref="AU8:AU9">
    <cfRule type="cellIs" dxfId="599" priority="456" operator="equal">
      <formula>0</formula>
    </cfRule>
  </conditionalFormatting>
  <conditionalFormatting sqref="AU58">
    <cfRule type="cellIs" dxfId="598" priority="455" operator="equal">
      <formula>0</formula>
    </cfRule>
  </conditionalFormatting>
  <conditionalFormatting sqref="AV8:BA9">
    <cfRule type="cellIs" dxfId="597" priority="454" operator="equal">
      <formula>0</formula>
    </cfRule>
  </conditionalFormatting>
  <conditionalFormatting sqref="BB8:BB9">
    <cfRule type="cellIs" dxfId="596" priority="453" operator="equal">
      <formula>0</formula>
    </cfRule>
  </conditionalFormatting>
  <conditionalFormatting sqref="BB58">
    <cfRule type="cellIs" dxfId="595" priority="452" operator="equal">
      <formula>0</formula>
    </cfRule>
  </conditionalFormatting>
  <conditionalFormatting sqref="BC8:BH9">
    <cfRule type="cellIs" dxfId="594" priority="451" operator="equal">
      <formula>0</formula>
    </cfRule>
  </conditionalFormatting>
  <conditionalFormatting sqref="BI8:BI9">
    <cfRule type="cellIs" dxfId="593" priority="450" operator="equal">
      <formula>0</formula>
    </cfRule>
  </conditionalFormatting>
  <conditionalFormatting sqref="BI58">
    <cfRule type="cellIs" dxfId="592" priority="449" operator="equal">
      <formula>0</formula>
    </cfRule>
  </conditionalFormatting>
  <conditionalFormatting sqref="BJ8:BO9">
    <cfRule type="cellIs" dxfId="591" priority="448" operator="equal">
      <formula>0</formula>
    </cfRule>
  </conditionalFormatting>
  <conditionalFormatting sqref="BP8:BP9">
    <cfRule type="cellIs" dxfId="590" priority="447" operator="equal">
      <formula>0</formula>
    </cfRule>
  </conditionalFormatting>
  <conditionalFormatting sqref="BP58:BP59">
    <cfRule type="cellIs" dxfId="589" priority="446" operator="equal">
      <formula>0</formula>
    </cfRule>
  </conditionalFormatting>
  <conditionalFormatting sqref="BQ8:BV9">
    <cfRule type="cellIs" dxfId="588" priority="445" operator="equal">
      <formula>0</formula>
    </cfRule>
  </conditionalFormatting>
  <conditionalFormatting sqref="BW8:BW9">
    <cfRule type="cellIs" dxfId="587" priority="444" operator="equal">
      <formula>0</formula>
    </cfRule>
  </conditionalFormatting>
  <conditionalFormatting sqref="BW58">
    <cfRule type="cellIs" dxfId="586" priority="443" operator="equal">
      <formula>0</formula>
    </cfRule>
  </conditionalFormatting>
  <conditionalFormatting sqref="BX8:CC9">
    <cfRule type="cellIs" dxfId="585" priority="442" operator="equal">
      <formula>0</formula>
    </cfRule>
  </conditionalFormatting>
  <conditionalFormatting sqref="CD8:CD9">
    <cfRule type="cellIs" dxfId="584" priority="441" operator="equal">
      <formula>0</formula>
    </cfRule>
  </conditionalFormatting>
  <conditionalFormatting sqref="CD58">
    <cfRule type="cellIs" dxfId="583" priority="440" operator="equal">
      <formula>0</formula>
    </cfRule>
  </conditionalFormatting>
  <conditionalFormatting sqref="BB48:BB49">
    <cfRule type="cellIs" dxfId="582" priority="439" operator="equal">
      <formula>0</formula>
    </cfRule>
  </conditionalFormatting>
  <conditionalFormatting sqref="BC49:BH49">
    <cfRule type="cellIs" dxfId="581" priority="438" operator="equal">
      <formula>0</formula>
    </cfRule>
  </conditionalFormatting>
  <conditionalFormatting sqref="AA13:AF13 AA12">
    <cfRule type="cellIs" dxfId="580" priority="437" operator="equal">
      <formula>0</formula>
    </cfRule>
  </conditionalFormatting>
  <conditionalFormatting sqref="AG13">
    <cfRule type="cellIs" dxfId="579" priority="436" operator="equal">
      <formula>0</formula>
    </cfRule>
  </conditionalFormatting>
  <conditionalFormatting sqref="AH13:AM13">
    <cfRule type="cellIs" dxfId="578" priority="435" operator="equal">
      <formula>0</formula>
    </cfRule>
  </conditionalFormatting>
  <conditionalFormatting sqref="AN13">
    <cfRule type="cellIs" dxfId="577" priority="434" operator="equal">
      <formula>0</formula>
    </cfRule>
  </conditionalFormatting>
  <conditionalFormatting sqref="AO13:AT13">
    <cfRule type="cellIs" dxfId="576" priority="433" operator="equal">
      <formula>0</formula>
    </cfRule>
  </conditionalFormatting>
  <conditionalFormatting sqref="AU12:AU13">
    <cfRule type="cellIs" dxfId="575" priority="432" operator="equal">
      <formula>0</formula>
    </cfRule>
  </conditionalFormatting>
  <conditionalFormatting sqref="AV13:BA13">
    <cfRule type="cellIs" dxfId="574" priority="431" operator="equal">
      <formula>0</formula>
    </cfRule>
  </conditionalFormatting>
  <conditionalFormatting sqref="BB12:BB13">
    <cfRule type="cellIs" dxfId="573" priority="430" operator="equal">
      <formula>0</formula>
    </cfRule>
  </conditionalFormatting>
  <conditionalFormatting sqref="BC13:BH13">
    <cfRule type="cellIs" dxfId="572" priority="429" operator="equal">
      <formula>0</formula>
    </cfRule>
  </conditionalFormatting>
  <conditionalFormatting sqref="BI12:BI13">
    <cfRule type="cellIs" dxfId="571" priority="428" operator="equal">
      <formula>0</formula>
    </cfRule>
  </conditionalFormatting>
  <conditionalFormatting sqref="AM12">
    <cfRule type="cellIs" dxfId="570" priority="427" operator="equal">
      <formula>0</formula>
    </cfRule>
  </conditionalFormatting>
  <conditionalFormatting sqref="BJ49:BO49">
    <cfRule type="cellIs" dxfId="569" priority="426" operator="equal">
      <formula>0</formula>
    </cfRule>
  </conditionalFormatting>
  <conditionalFormatting sqref="BP48:BP49">
    <cfRule type="cellIs" dxfId="568" priority="425" operator="equal">
      <formula>0</formula>
    </cfRule>
  </conditionalFormatting>
  <conditionalFormatting sqref="BW12:BW13">
    <cfRule type="cellIs" dxfId="567" priority="424" operator="equal">
      <formula>0</formula>
    </cfRule>
  </conditionalFormatting>
  <conditionalFormatting sqref="BX13:CC13">
    <cfRule type="cellIs" dxfId="566" priority="423" operator="equal">
      <formula>0</formula>
    </cfRule>
  </conditionalFormatting>
  <conditionalFormatting sqref="BX49:CC49">
    <cfRule type="cellIs" dxfId="565" priority="422" operator="equal">
      <formula>0</formula>
    </cfRule>
  </conditionalFormatting>
  <conditionalFormatting sqref="AM48">
    <cfRule type="cellIs" dxfId="564" priority="421" operator="equal">
      <formula>0</formula>
    </cfRule>
  </conditionalFormatting>
  <conditionalFormatting sqref="AN48">
    <cfRule type="cellIs" dxfId="563" priority="420" operator="equal">
      <formula>0</formula>
    </cfRule>
  </conditionalFormatting>
  <conditionalFormatting sqref="AO48">
    <cfRule type="cellIs" dxfId="562" priority="419" operator="equal">
      <formula>0</formula>
    </cfRule>
  </conditionalFormatting>
  <conditionalFormatting sqref="AB52:AF52">
    <cfRule type="cellIs" dxfId="561" priority="418" operator="equal">
      <formula>0</formula>
    </cfRule>
  </conditionalFormatting>
  <conditionalFormatting sqref="AG52">
    <cfRule type="cellIs" dxfId="560" priority="417" operator="equal">
      <formula>0</formula>
    </cfRule>
  </conditionalFormatting>
  <conditionalFormatting sqref="AH48">
    <cfRule type="cellIs" dxfId="559" priority="416" operator="equal">
      <formula>0</formula>
    </cfRule>
  </conditionalFormatting>
  <conditionalFormatting sqref="AI48">
    <cfRule type="cellIs" dxfId="558" priority="415" operator="equal">
      <formula>0</formula>
    </cfRule>
  </conditionalFormatting>
  <conditionalFormatting sqref="AP48:AT48">
    <cfRule type="cellIs" dxfId="557" priority="414" operator="equal">
      <formula>0</formula>
    </cfRule>
  </conditionalFormatting>
  <conditionalFormatting sqref="AV48 AY48">
    <cfRule type="cellIs" dxfId="556" priority="413" operator="equal">
      <formula>0</formula>
    </cfRule>
  </conditionalFormatting>
  <conditionalFormatting sqref="AW12:AX12 AZ12:BA12">
    <cfRule type="cellIs" dxfId="555" priority="412" operator="equal">
      <formula>0</formula>
    </cfRule>
  </conditionalFormatting>
  <conditionalFormatting sqref="BC12">
    <cfRule type="cellIs" dxfId="554" priority="411" operator="equal">
      <formula>0</formula>
    </cfRule>
  </conditionalFormatting>
  <conditionalFormatting sqref="BD12:BH12">
    <cfRule type="cellIs" dxfId="553" priority="410" operator="equal">
      <formula>0</formula>
    </cfRule>
  </conditionalFormatting>
  <conditionalFormatting sqref="BJ12">
    <cfRule type="cellIs" dxfId="552" priority="409" operator="equal">
      <formula>0</formula>
    </cfRule>
  </conditionalFormatting>
  <conditionalFormatting sqref="BK12:BO12">
    <cfRule type="cellIs" dxfId="551" priority="408" operator="equal">
      <formula>0</formula>
    </cfRule>
  </conditionalFormatting>
  <conditionalFormatting sqref="BQ12:BV12">
    <cfRule type="cellIs" dxfId="550" priority="407" operator="equal">
      <formula>0</formula>
    </cfRule>
  </conditionalFormatting>
  <conditionalFormatting sqref="BX12">
    <cfRule type="cellIs" dxfId="549" priority="406" operator="equal">
      <formula>0</formula>
    </cfRule>
  </conditionalFormatting>
  <conditionalFormatting sqref="BY12:CC12">
    <cfRule type="cellIs" dxfId="548" priority="405" operator="equal">
      <formula>0</formula>
    </cfRule>
  </conditionalFormatting>
  <conditionalFormatting sqref="CI12:CJ12">
    <cfRule type="cellIs" dxfId="547" priority="404" operator="equal">
      <formula>0</formula>
    </cfRule>
  </conditionalFormatting>
  <conditionalFormatting sqref="BC48">
    <cfRule type="cellIs" dxfId="546" priority="403" operator="equal">
      <formula>0</formula>
    </cfRule>
  </conditionalFormatting>
  <conditionalFormatting sqref="BD48:BH48">
    <cfRule type="cellIs" dxfId="545" priority="402" operator="equal">
      <formula>0</formula>
    </cfRule>
  </conditionalFormatting>
  <conditionalFormatting sqref="CE12:CH12">
    <cfRule type="cellIs" dxfId="544" priority="401" operator="equal">
      <formula>0</formula>
    </cfRule>
  </conditionalFormatting>
  <conditionalFormatting sqref="CE49:CG49">
    <cfRule type="cellIs" dxfId="543" priority="400" operator="equal">
      <formula>0</formula>
    </cfRule>
  </conditionalFormatting>
  <conditionalFormatting sqref="CH49:CI49">
    <cfRule type="cellIs" dxfId="542" priority="399" operator="equal">
      <formula>0</formula>
    </cfRule>
  </conditionalFormatting>
  <conditionalFormatting sqref="CJ49">
    <cfRule type="cellIs" dxfId="541" priority="398" operator="equal">
      <formula>0</formula>
    </cfRule>
  </conditionalFormatting>
  <conditionalFormatting sqref="AA49:AF49 AA48">
    <cfRule type="cellIs" dxfId="540" priority="397" operator="equal">
      <formula>0</formula>
    </cfRule>
  </conditionalFormatting>
  <conditionalFormatting sqref="AG49">
    <cfRule type="cellIs" dxfId="539" priority="396" operator="equal">
      <formula>0</formula>
    </cfRule>
  </conditionalFormatting>
  <conditionalFormatting sqref="AH49:AM49">
    <cfRule type="cellIs" dxfId="538" priority="395" operator="equal">
      <formula>0</formula>
    </cfRule>
  </conditionalFormatting>
  <conditionalFormatting sqref="AN49">
    <cfRule type="cellIs" dxfId="537" priority="394" operator="equal">
      <formula>0</formula>
    </cfRule>
  </conditionalFormatting>
  <conditionalFormatting sqref="AO49:AT49">
    <cfRule type="cellIs" dxfId="536" priority="393" operator="equal">
      <formula>0</formula>
    </cfRule>
  </conditionalFormatting>
  <conditionalFormatting sqref="AU48:AU49">
    <cfRule type="cellIs" dxfId="535" priority="392" operator="equal">
      <formula>0</formula>
    </cfRule>
  </conditionalFormatting>
  <conditionalFormatting sqref="AV49:BA49">
    <cfRule type="cellIs" dxfId="534" priority="391" operator="equal">
      <formula>0</formula>
    </cfRule>
  </conditionalFormatting>
  <conditionalFormatting sqref="BB52:BB53">
    <cfRule type="cellIs" dxfId="533" priority="390" operator="equal">
      <formula>0</formula>
    </cfRule>
  </conditionalFormatting>
  <conditionalFormatting sqref="BC53:BH53">
    <cfRule type="cellIs" dxfId="532" priority="389" operator="equal">
      <formula>0</formula>
    </cfRule>
  </conditionalFormatting>
  <conditionalFormatting sqref="BI48:BI49">
    <cfRule type="cellIs" dxfId="531" priority="388" operator="equal">
      <formula>0</formula>
    </cfRule>
  </conditionalFormatting>
  <conditionalFormatting sqref="AO12">
    <cfRule type="cellIs" dxfId="530" priority="387" operator="equal">
      <formula>0</formula>
    </cfRule>
  </conditionalFormatting>
  <conditionalFormatting sqref="AN12">
    <cfRule type="cellIs" dxfId="529" priority="386" operator="equal">
      <formula>0</formula>
    </cfRule>
  </conditionalFormatting>
  <conditionalFormatting sqref="AB12:AF12">
    <cfRule type="cellIs" dxfId="528" priority="385" operator="equal">
      <formula>0</formula>
    </cfRule>
  </conditionalFormatting>
  <conditionalFormatting sqref="AG12">
    <cfRule type="cellIs" dxfId="527" priority="384" operator="equal">
      <formula>0</formula>
    </cfRule>
  </conditionalFormatting>
  <conditionalFormatting sqref="AK12">
    <cfRule type="cellIs" dxfId="526" priority="383" operator="equal">
      <formula>0</formula>
    </cfRule>
  </conditionalFormatting>
  <conditionalFormatting sqref="AL12">
    <cfRule type="cellIs" dxfId="525" priority="382" operator="equal">
      <formula>0</formula>
    </cfRule>
  </conditionalFormatting>
  <conditionalFormatting sqref="AH12">
    <cfRule type="cellIs" dxfId="524" priority="381" operator="equal">
      <formula>0</formula>
    </cfRule>
  </conditionalFormatting>
  <conditionalFormatting sqref="AI12">
    <cfRule type="cellIs" dxfId="523" priority="380" operator="equal">
      <formula>0</formula>
    </cfRule>
  </conditionalFormatting>
  <conditionalFormatting sqref="AJ12">
    <cfRule type="cellIs" dxfId="522" priority="379" operator="equal">
      <formula>0</formula>
    </cfRule>
  </conditionalFormatting>
  <conditionalFormatting sqref="BQ49:BV49">
    <cfRule type="cellIs" dxfId="521" priority="378" operator="equal">
      <formula>0</formula>
    </cfRule>
  </conditionalFormatting>
  <conditionalFormatting sqref="BW48:BW49">
    <cfRule type="cellIs" dxfId="520" priority="377" operator="equal">
      <formula>0</formula>
    </cfRule>
  </conditionalFormatting>
  <conditionalFormatting sqref="AL48">
    <cfRule type="cellIs" dxfId="519" priority="376" operator="equal">
      <formula>0</formula>
    </cfRule>
  </conditionalFormatting>
  <conditionalFormatting sqref="AM52">
    <cfRule type="cellIs" dxfId="518" priority="375" operator="equal">
      <formula>0</formula>
    </cfRule>
  </conditionalFormatting>
  <conditionalFormatting sqref="AN52">
    <cfRule type="cellIs" dxfId="517" priority="374" operator="equal">
      <formula>0</formula>
    </cfRule>
  </conditionalFormatting>
  <conditionalFormatting sqref="AO52">
    <cfRule type="cellIs" dxfId="516" priority="373" operator="equal">
      <formula>0</formula>
    </cfRule>
  </conditionalFormatting>
  <conditionalFormatting sqref="AB16:AF16">
    <cfRule type="cellIs" dxfId="515" priority="372" operator="equal">
      <formula>0</formula>
    </cfRule>
  </conditionalFormatting>
  <conditionalFormatting sqref="AG16">
    <cfRule type="cellIs" dxfId="514" priority="371" operator="equal">
      <formula>0</formula>
    </cfRule>
  </conditionalFormatting>
  <conditionalFormatting sqref="AH52">
    <cfRule type="cellIs" dxfId="513" priority="370" operator="equal">
      <formula>0</formula>
    </cfRule>
  </conditionalFormatting>
  <conditionalFormatting sqref="AI52">
    <cfRule type="cellIs" dxfId="512" priority="369" operator="equal">
      <formula>0</formula>
    </cfRule>
  </conditionalFormatting>
  <conditionalFormatting sqref="AP52:AT52">
    <cfRule type="cellIs" dxfId="511" priority="368" operator="equal">
      <formula>0</formula>
    </cfRule>
  </conditionalFormatting>
  <conditionalFormatting sqref="AV52 AY52">
    <cfRule type="cellIs" dxfId="510" priority="367" operator="equal">
      <formula>0</formula>
    </cfRule>
  </conditionalFormatting>
  <conditionalFormatting sqref="AW48:AX48 AZ48:BA48">
    <cfRule type="cellIs" dxfId="509" priority="366" operator="equal">
      <formula>0</formula>
    </cfRule>
  </conditionalFormatting>
  <conditionalFormatting sqref="BJ48">
    <cfRule type="cellIs" dxfId="508" priority="365" operator="equal">
      <formula>0</formula>
    </cfRule>
  </conditionalFormatting>
  <conditionalFormatting sqref="BK48:BO48">
    <cfRule type="cellIs" dxfId="507" priority="364" operator="equal">
      <formula>0</formula>
    </cfRule>
  </conditionalFormatting>
  <conditionalFormatting sqref="BQ48:BV48">
    <cfRule type="cellIs" dxfId="506" priority="363" operator="equal">
      <formula>0</formula>
    </cfRule>
  </conditionalFormatting>
  <conditionalFormatting sqref="BX48">
    <cfRule type="cellIs" dxfId="505" priority="362" operator="equal">
      <formula>0</formula>
    </cfRule>
  </conditionalFormatting>
  <conditionalFormatting sqref="BY48:CC48">
    <cfRule type="cellIs" dxfId="504" priority="361" operator="equal">
      <formula>0</formula>
    </cfRule>
  </conditionalFormatting>
  <conditionalFormatting sqref="CI48:CJ48">
    <cfRule type="cellIs" dxfId="503" priority="360" operator="equal">
      <formula>0</formula>
    </cfRule>
  </conditionalFormatting>
  <conditionalFormatting sqref="BC52">
    <cfRule type="cellIs" dxfId="502" priority="359" operator="equal">
      <formula>0</formula>
    </cfRule>
  </conditionalFormatting>
  <conditionalFormatting sqref="BD52:BH52">
    <cfRule type="cellIs" dxfId="501" priority="358" operator="equal">
      <formula>0</formula>
    </cfRule>
  </conditionalFormatting>
  <conditionalFormatting sqref="CE48:CH48">
    <cfRule type="cellIs" dxfId="500" priority="357" operator="equal">
      <formula>0</formula>
    </cfRule>
  </conditionalFormatting>
  <conditionalFormatting sqref="CE53:CG53">
    <cfRule type="cellIs" dxfId="499" priority="356" operator="equal">
      <formula>0</formula>
    </cfRule>
  </conditionalFormatting>
  <conditionalFormatting sqref="CH53:CI53">
    <cfRule type="cellIs" dxfId="498" priority="355" operator="equal">
      <formula>0</formula>
    </cfRule>
  </conditionalFormatting>
  <conditionalFormatting sqref="CJ53">
    <cfRule type="cellIs" dxfId="497" priority="354" operator="equal">
      <formula>0</formula>
    </cfRule>
  </conditionalFormatting>
  <conditionalFormatting sqref="AA53:AF53 AA52">
    <cfRule type="cellIs" dxfId="496" priority="353" operator="equal">
      <formula>0</formula>
    </cfRule>
  </conditionalFormatting>
  <conditionalFormatting sqref="AG53">
    <cfRule type="cellIs" dxfId="495" priority="352" operator="equal">
      <formula>0</formula>
    </cfRule>
  </conditionalFormatting>
  <conditionalFormatting sqref="AH53:AM53">
    <cfRule type="cellIs" dxfId="494" priority="351" operator="equal">
      <formula>0</formula>
    </cfRule>
  </conditionalFormatting>
  <conditionalFormatting sqref="AN53">
    <cfRule type="cellIs" dxfId="493" priority="350" operator="equal">
      <formula>0</formula>
    </cfRule>
  </conditionalFormatting>
  <conditionalFormatting sqref="AO53:AT53">
    <cfRule type="cellIs" dxfId="492" priority="349" operator="equal">
      <formula>0</formula>
    </cfRule>
  </conditionalFormatting>
  <conditionalFormatting sqref="AU52:AU53">
    <cfRule type="cellIs" dxfId="491" priority="348" operator="equal">
      <formula>0</formula>
    </cfRule>
  </conditionalFormatting>
  <conditionalFormatting sqref="AV53:BA53">
    <cfRule type="cellIs" dxfId="490" priority="347" operator="equal">
      <formula>0</formula>
    </cfRule>
  </conditionalFormatting>
  <conditionalFormatting sqref="BB16:BB17">
    <cfRule type="cellIs" dxfId="489" priority="346" operator="equal">
      <formula>0</formula>
    </cfRule>
  </conditionalFormatting>
  <conditionalFormatting sqref="BC17:BH17">
    <cfRule type="cellIs" dxfId="488" priority="345" operator="equal">
      <formula>0</formula>
    </cfRule>
  </conditionalFormatting>
  <conditionalFormatting sqref="BI52:BI53">
    <cfRule type="cellIs" dxfId="487" priority="344" operator="equal">
      <formula>0</formula>
    </cfRule>
  </conditionalFormatting>
  <conditionalFormatting sqref="AK48">
    <cfRule type="cellIs" dxfId="486" priority="343" operator="equal">
      <formula>0</formula>
    </cfRule>
  </conditionalFormatting>
  <conditionalFormatting sqref="AL52">
    <cfRule type="cellIs" dxfId="485" priority="342" operator="equal">
      <formula>0</formula>
    </cfRule>
  </conditionalFormatting>
  <conditionalFormatting sqref="AJ48">
    <cfRule type="cellIs" dxfId="484" priority="341" operator="equal">
      <formula>0</formula>
    </cfRule>
  </conditionalFormatting>
  <conditionalFormatting sqref="AN16">
    <cfRule type="cellIs" dxfId="483" priority="340" operator="equal">
      <formula>0</formula>
    </cfRule>
  </conditionalFormatting>
  <conditionalFormatting sqref="AO16">
    <cfRule type="cellIs" dxfId="482" priority="339" operator="equal">
      <formula>0</formula>
    </cfRule>
  </conditionalFormatting>
  <conditionalFormatting sqref="AH16">
    <cfRule type="cellIs" dxfId="481" priority="338" operator="equal">
      <formula>0</formula>
    </cfRule>
  </conditionalFormatting>
  <conditionalFormatting sqref="AI16">
    <cfRule type="cellIs" dxfId="480" priority="337" operator="equal">
      <formula>0</formula>
    </cfRule>
  </conditionalFormatting>
  <conditionalFormatting sqref="AW52:AX52 AZ52:BA52">
    <cfRule type="cellIs" dxfId="479" priority="336" operator="equal">
      <formula>0</formula>
    </cfRule>
  </conditionalFormatting>
  <conditionalFormatting sqref="BJ52">
    <cfRule type="cellIs" dxfId="478" priority="335" operator="equal">
      <formula>0</formula>
    </cfRule>
  </conditionalFormatting>
  <conditionalFormatting sqref="BK52:BO52">
    <cfRule type="cellIs" dxfId="477" priority="334" operator="equal">
      <formula>0</formula>
    </cfRule>
  </conditionalFormatting>
  <conditionalFormatting sqref="BQ52:BV52">
    <cfRule type="cellIs" dxfId="476" priority="333" operator="equal">
      <formula>0</formula>
    </cfRule>
  </conditionalFormatting>
  <conditionalFormatting sqref="BX52">
    <cfRule type="cellIs" dxfId="475" priority="332" operator="equal">
      <formula>0</formula>
    </cfRule>
  </conditionalFormatting>
  <conditionalFormatting sqref="BY52:CC52">
    <cfRule type="cellIs" dxfId="474" priority="331" operator="equal">
      <formula>0</formula>
    </cfRule>
  </conditionalFormatting>
  <conditionalFormatting sqref="AP16:AT16">
    <cfRule type="cellIs" dxfId="473" priority="330" operator="equal">
      <formula>0</formula>
    </cfRule>
  </conditionalFormatting>
  <conditionalFormatting sqref="AV16 AY16">
    <cfRule type="cellIs" dxfId="472" priority="329" operator="equal">
      <formula>0</formula>
    </cfRule>
  </conditionalFormatting>
  <conditionalFormatting sqref="CI52:CJ52">
    <cfRule type="cellIs" dxfId="471" priority="328" operator="equal">
      <formula>0</formula>
    </cfRule>
  </conditionalFormatting>
  <conditionalFormatting sqref="BC16">
    <cfRule type="cellIs" dxfId="470" priority="327" operator="equal">
      <formula>0</formula>
    </cfRule>
  </conditionalFormatting>
  <conditionalFormatting sqref="BD16:BH16">
    <cfRule type="cellIs" dxfId="469" priority="326" operator="equal">
      <formula>0</formula>
    </cfRule>
  </conditionalFormatting>
  <conditionalFormatting sqref="CE52:CH52">
    <cfRule type="cellIs" dxfId="468" priority="325" operator="equal">
      <formula>0</formula>
    </cfRule>
  </conditionalFormatting>
  <conditionalFormatting sqref="BJ53:BO53">
    <cfRule type="cellIs" dxfId="467" priority="324" operator="equal">
      <formula>0</formula>
    </cfRule>
  </conditionalFormatting>
  <conditionalFormatting sqref="BP52:BP53">
    <cfRule type="cellIs" dxfId="466" priority="323" operator="equal">
      <formula>0</formula>
    </cfRule>
  </conditionalFormatting>
  <conditionalFormatting sqref="BQ53:BV53">
    <cfRule type="cellIs" dxfId="465" priority="322" operator="equal">
      <formula>0</formula>
    </cfRule>
  </conditionalFormatting>
  <conditionalFormatting sqref="CE17:CG17">
    <cfRule type="cellIs" dxfId="464" priority="321" operator="equal">
      <formula>0</formula>
    </cfRule>
  </conditionalFormatting>
  <conditionalFormatting sqref="CD52:CD53">
    <cfRule type="cellIs" dxfId="463" priority="320" operator="equal">
      <formula>0</formula>
    </cfRule>
  </conditionalFormatting>
  <conditionalFormatting sqref="CH17:CI17">
    <cfRule type="cellIs" dxfId="462" priority="319" operator="equal">
      <formula>0</formula>
    </cfRule>
  </conditionalFormatting>
  <conditionalFormatting sqref="CJ17">
    <cfRule type="cellIs" dxfId="461" priority="318" operator="equal">
      <formula>0</formula>
    </cfRule>
  </conditionalFormatting>
  <conditionalFormatting sqref="AA17:AF17 AA16">
    <cfRule type="cellIs" dxfId="460" priority="317" operator="equal">
      <formula>0</formula>
    </cfRule>
  </conditionalFormatting>
  <conditionalFormatting sqref="AG17">
    <cfRule type="cellIs" dxfId="459" priority="316" operator="equal">
      <formula>0</formula>
    </cfRule>
  </conditionalFormatting>
  <conditionalFormatting sqref="AH17:AM17">
    <cfRule type="cellIs" dxfId="458" priority="315" operator="equal">
      <formula>0</formula>
    </cfRule>
  </conditionalFormatting>
  <conditionalFormatting sqref="AN17">
    <cfRule type="cellIs" dxfId="457" priority="314" operator="equal">
      <formula>0</formula>
    </cfRule>
  </conditionalFormatting>
  <conditionalFormatting sqref="AO17:AT17">
    <cfRule type="cellIs" dxfId="456" priority="313" operator="equal">
      <formula>0</formula>
    </cfRule>
  </conditionalFormatting>
  <conditionalFormatting sqref="AU16:AU17">
    <cfRule type="cellIs" dxfId="455" priority="312" operator="equal">
      <formula>0</formula>
    </cfRule>
  </conditionalFormatting>
  <conditionalFormatting sqref="AV17:BA17">
    <cfRule type="cellIs" dxfId="454" priority="311" operator="equal">
      <formula>0</formula>
    </cfRule>
  </conditionalFormatting>
  <conditionalFormatting sqref="BI16:BI17">
    <cfRule type="cellIs" dxfId="453" priority="310" operator="equal">
      <formula>0</formula>
    </cfRule>
  </conditionalFormatting>
  <conditionalFormatting sqref="BW52:BW53">
    <cfRule type="cellIs" dxfId="452" priority="309" operator="equal">
      <formula>0</formula>
    </cfRule>
  </conditionalFormatting>
  <conditionalFormatting sqref="BX53:CC53">
    <cfRule type="cellIs" dxfId="451" priority="308" operator="equal">
      <formula>0</formula>
    </cfRule>
  </conditionalFormatting>
  <conditionalFormatting sqref="AW16:AX16 AZ16:BA16">
    <cfRule type="cellIs" dxfId="450" priority="307" operator="equal">
      <formula>0</formula>
    </cfRule>
  </conditionalFormatting>
  <conditionalFormatting sqref="BJ16">
    <cfRule type="cellIs" dxfId="449" priority="306" operator="equal">
      <formula>0</formula>
    </cfRule>
  </conditionalFormatting>
  <conditionalFormatting sqref="BK16:BO16">
    <cfRule type="cellIs" dxfId="448" priority="305" operator="equal">
      <formula>0</formula>
    </cfRule>
  </conditionalFormatting>
  <conditionalFormatting sqref="BQ16:BV16">
    <cfRule type="cellIs" dxfId="447" priority="304" operator="equal">
      <formula>0</formula>
    </cfRule>
  </conditionalFormatting>
  <conditionalFormatting sqref="BX16">
    <cfRule type="cellIs" dxfId="446" priority="303" operator="equal">
      <formula>0</formula>
    </cfRule>
  </conditionalFormatting>
  <conditionalFormatting sqref="BY16:CC16">
    <cfRule type="cellIs" dxfId="445" priority="302" operator="equal">
      <formula>0</formula>
    </cfRule>
  </conditionalFormatting>
  <conditionalFormatting sqref="CI16:CJ16">
    <cfRule type="cellIs" dxfId="444" priority="301" operator="equal">
      <formula>0</formula>
    </cfRule>
  </conditionalFormatting>
  <conditionalFormatting sqref="CE16:CH16">
    <cfRule type="cellIs" dxfId="443" priority="300" operator="equal">
      <formula>0</formula>
    </cfRule>
  </conditionalFormatting>
  <conditionalFormatting sqref="AK52">
    <cfRule type="cellIs" dxfId="442" priority="299" operator="equal">
      <formula>0</formula>
    </cfRule>
  </conditionalFormatting>
  <conditionalFormatting sqref="AM16">
    <cfRule type="cellIs" dxfId="441" priority="298" operator="equal">
      <formula>0</formula>
    </cfRule>
  </conditionalFormatting>
  <conditionalFormatting sqref="AJ52">
    <cfRule type="cellIs" dxfId="440" priority="297" operator="equal">
      <formula>0</formula>
    </cfRule>
  </conditionalFormatting>
  <conditionalFormatting sqref="BJ17:BO17">
    <cfRule type="cellIs" dxfId="439" priority="296" operator="equal">
      <formula>0</formula>
    </cfRule>
  </conditionalFormatting>
  <conditionalFormatting sqref="BP16:BP17">
    <cfRule type="cellIs" dxfId="438" priority="295" operator="equal">
      <formula>0</formula>
    </cfRule>
  </conditionalFormatting>
  <conditionalFormatting sqref="BQ17:BV17">
    <cfRule type="cellIs" dxfId="437" priority="294" operator="equal">
      <formula>0</formula>
    </cfRule>
  </conditionalFormatting>
  <conditionalFormatting sqref="CD16:CD17">
    <cfRule type="cellIs" dxfId="436" priority="293" operator="equal">
      <formula>0</formula>
    </cfRule>
  </conditionalFormatting>
  <conditionalFormatting sqref="BW16:BW17">
    <cfRule type="cellIs" dxfId="435" priority="292" operator="equal">
      <formula>0</formula>
    </cfRule>
  </conditionalFormatting>
  <conditionalFormatting sqref="BX17:CC17">
    <cfRule type="cellIs" dxfId="434" priority="291" operator="equal">
      <formula>0</formula>
    </cfRule>
  </conditionalFormatting>
  <conditionalFormatting sqref="AK16">
    <cfRule type="cellIs" dxfId="433" priority="290" operator="equal">
      <formula>0</formula>
    </cfRule>
  </conditionalFormatting>
  <conditionalFormatting sqref="AL16">
    <cfRule type="cellIs" dxfId="432" priority="289" operator="equal">
      <formula>0</formula>
    </cfRule>
  </conditionalFormatting>
  <conditionalFormatting sqref="AJ16">
    <cfRule type="cellIs" dxfId="431" priority="288" operator="equal">
      <formula>0</formula>
    </cfRule>
  </conditionalFormatting>
  <conditionalFormatting sqref="AB40:AF40">
    <cfRule type="cellIs" dxfId="430" priority="287" operator="equal">
      <formula>0</formula>
    </cfRule>
  </conditionalFormatting>
  <conditionalFormatting sqref="AG40">
    <cfRule type="cellIs" dxfId="429" priority="286" operator="equal">
      <formula>0</formula>
    </cfRule>
  </conditionalFormatting>
  <conditionalFormatting sqref="AN40">
    <cfRule type="cellIs" dxfId="428" priority="285" operator="equal">
      <formula>0</formula>
    </cfRule>
  </conditionalFormatting>
  <conditionalFormatting sqref="AO40">
    <cfRule type="cellIs" dxfId="427" priority="284" operator="equal">
      <formula>0</formula>
    </cfRule>
  </conditionalFormatting>
  <conditionalFormatting sqref="AH40">
    <cfRule type="cellIs" dxfId="426" priority="283" operator="equal">
      <formula>0</formula>
    </cfRule>
  </conditionalFormatting>
  <conditionalFormatting sqref="AI40">
    <cfRule type="cellIs" dxfId="425" priority="282" operator="equal">
      <formula>0</formula>
    </cfRule>
  </conditionalFormatting>
  <conditionalFormatting sqref="AP40:AT40">
    <cfRule type="cellIs" dxfId="424" priority="281" operator="equal">
      <formula>0</formula>
    </cfRule>
  </conditionalFormatting>
  <conditionalFormatting sqref="AV40 AY40">
    <cfRule type="cellIs" dxfId="423" priority="280" operator="equal">
      <formula>0</formula>
    </cfRule>
  </conditionalFormatting>
  <conditionalFormatting sqref="BC40">
    <cfRule type="cellIs" dxfId="422" priority="279" operator="equal">
      <formula>0</formula>
    </cfRule>
  </conditionalFormatting>
  <conditionalFormatting sqref="BD40:BH40">
    <cfRule type="cellIs" dxfId="421" priority="278" operator="equal">
      <formula>0</formula>
    </cfRule>
  </conditionalFormatting>
  <conditionalFormatting sqref="BB40:BB41">
    <cfRule type="cellIs" dxfId="420" priority="277" operator="equal">
      <formula>0</formula>
    </cfRule>
  </conditionalFormatting>
  <conditionalFormatting sqref="BC41:BH41">
    <cfRule type="cellIs" dxfId="419" priority="276" operator="equal">
      <formula>0</formula>
    </cfRule>
  </conditionalFormatting>
  <conditionalFormatting sqref="AM40">
    <cfRule type="cellIs" dxfId="418" priority="275" operator="equal">
      <formula>0</formula>
    </cfRule>
  </conditionalFormatting>
  <conditionalFormatting sqref="AB44:AF44">
    <cfRule type="cellIs" dxfId="417" priority="274" operator="equal">
      <formula>0</formula>
    </cfRule>
  </conditionalFormatting>
  <conditionalFormatting sqref="AG44">
    <cfRule type="cellIs" dxfId="416" priority="273" operator="equal">
      <formula>0</formula>
    </cfRule>
  </conditionalFormatting>
  <conditionalFormatting sqref="CE41:CG41">
    <cfRule type="cellIs" dxfId="415" priority="272" operator="equal">
      <formula>0</formula>
    </cfRule>
  </conditionalFormatting>
  <conditionalFormatting sqref="CH41:CI41">
    <cfRule type="cellIs" dxfId="414" priority="271" operator="equal">
      <formula>0</formula>
    </cfRule>
  </conditionalFormatting>
  <conditionalFormatting sqref="CJ41">
    <cfRule type="cellIs" dxfId="413" priority="270" operator="equal">
      <formula>0</formula>
    </cfRule>
  </conditionalFormatting>
  <conditionalFormatting sqref="AA41:AF41 AA40">
    <cfRule type="cellIs" dxfId="412" priority="269" operator="equal">
      <formula>0</formula>
    </cfRule>
  </conditionalFormatting>
  <conditionalFormatting sqref="AG41">
    <cfRule type="cellIs" dxfId="411" priority="268" operator="equal">
      <formula>0</formula>
    </cfRule>
  </conditionalFormatting>
  <conditionalFormatting sqref="AH41:AM41">
    <cfRule type="cellIs" dxfId="410" priority="267" operator="equal">
      <formula>0</formula>
    </cfRule>
  </conditionalFormatting>
  <conditionalFormatting sqref="AN41">
    <cfRule type="cellIs" dxfId="409" priority="266" operator="equal">
      <formula>0</formula>
    </cfRule>
  </conditionalFormatting>
  <conditionalFormatting sqref="AO41:AT41">
    <cfRule type="cellIs" dxfId="408" priority="265" operator="equal">
      <formula>0</formula>
    </cfRule>
  </conditionalFormatting>
  <conditionalFormatting sqref="AU40:AU41">
    <cfRule type="cellIs" dxfId="407" priority="264" operator="equal">
      <formula>0</formula>
    </cfRule>
  </conditionalFormatting>
  <conditionalFormatting sqref="AV41:BA41">
    <cfRule type="cellIs" dxfId="406" priority="263" operator="equal">
      <formula>0</formula>
    </cfRule>
  </conditionalFormatting>
  <conditionalFormatting sqref="BI40:BI41">
    <cfRule type="cellIs" dxfId="405" priority="262" operator="equal">
      <formula>0</formula>
    </cfRule>
  </conditionalFormatting>
  <conditionalFormatting sqref="AL40">
    <cfRule type="cellIs" dxfId="404" priority="261" operator="equal">
      <formula>0</formula>
    </cfRule>
  </conditionalFormatting>
  <conditionalFormatting sqref="AN44">
    <cfRule type="cellIs" dxfId="403" priority="260" operator="equal">
      <formula>0</formula>
    </cfRule>
  </conditionalFormatting>
  <conditionalFormatting sqref="AO44">
    <cfRule type="cellIs" dxfId="402" priority="259" operator="equal">
      <formula>0</formula>
    </cfRule>
  </conditionalFormatting>
  <conditionalFormatting sqref="AH44">
    <cfRule type="cellIs" dxfId="401" priority="258" operator="equal">
      <formula>0</formula>
    </cfRule>
  </conditionalFormatting>
  <conditionalFormatting sqref="AI44">
    <cfRule type="cellIs" dxfId="400" priority="257" operator="equal">
      <formula>0</formula>
    </cfRule>
  </conditionalFormatting>
  <conditionalFormatting sqref="AW40:AX40 AZ40:BA40">
    <cfRule type="cellIs" dxfId="399" priority="256" operator="equal">
      <formula>0</formula>
    </cfRule>
  </conditionalFormatting>
  <conditionalFormatting sqref="BJ40">
    <cfRule type="cellIs" dxfId="398" priority="255" operator="equal">
      <formula>0</formula>
    </cfRule>
  </conditionalFormatting>
  <conditionalFormatting sqref="BK40:BO40">
    <cfRule type="cellIs" dxfId="397" priority="254" operator="equal">
      <formula>0</formula>
    </cfRule>
  </conditionalFormatting>
  <conditionalFormatting sqref="BQ40:BV40">
    <cfRule type="cellIs" dxfId="396" priority="253" operator="equal">
      <formula>0</formula>
    </cfRule>
  </conditionalFormatting>
  <conditionalFormatting sqref="BX40">
    <cfRule type="cellIs" dxfId="395" priority="252" operator="equal">
      <formula>0</formula>
    </cfRule>
  </conditionalFormatting>
  <conditionalFormatting sqref="BY40:CC40">
    <cfRule type="cellIs" dxfId="394" priority="251" operator="equal">
      <formula>0</formula>
    </cfRule>
  </conditionalFormatting>
  <conditionalFormatting sqref="AP44:AT44">
    <cfRule type="cellIs" dxfId="393" priority="250" operator="equal">
      <formula>0</formula>
    </cfRule>
  </conditionalFormatting>
  <conditionalFormatting sqref="AV44 AY44">
    <cfRule type="cellIs" dxfId="392" priority="249" operator="equal">
      <formula>0</formula>
    </cfRule>
  </conditionalFormatting>
  <conditionalFormatting sqref="CI40:CJ40">
    <cfRule type="cellIs" dxfId="391" priority="248" operator="equal">
      <formula>0</formula>
    </cfRule>
  </conditionalFormatting>
  <conditionalFormatting sqref="BC44">
    <cfRule type="cellIs" dxfId="390" priority="247" operator="equal">
      <formula>0</formula>
    </cfRule>
  </conditionalFormatting>
  <conditionalFormatting sqref="BD44:BH44">
    <cfRule type="cellIs" dxfId="389" priority="246" operator="equal">
      <formula>0</formula>
    </cfRule>
  </conditionalFormatting>
  <conditionalFormatting sqref="CE40:CH40">
    <cfRule type="cellIs" dxfId="388" priority="245" operator="equal">
      <formula>0</formula>
    </cfRule>
  </conditionalFormatting>
  <conditionalFormatting sqref="BJ41:BO41">
    <cfRule type="cellIs" dxfId="387" priority="244" operator="equal">
      <formula>0</formula>
    </cfRule>
  </conditionalFormatting>
  <conditionalFormatting sqref="BP40:BP41">
    <cfRule type="cellIs" dxfId="386" priority="243" operator="equal">
      <formula>0</formula>
    </cfRule>
  </conditionalFormatting>
  <conditionalFormatting sqref="BQ41:BV41">
    <cfRule type="cellIs" dxfId="385" priority="242" operator="equal">
      <formula>0</formula>
    </cfRule>
  </conditionalFormatting>
  <conditionalFormatting sqref="BW40:BW41">
    <cfRule type="cellIs" dxfId="384" priority="241" operator="equal">
      <formula>0</formula>
    </cfRule>
  </conditionalFormatting>
  <conditionalFormatting sqref="BX41:CC41">
    <cfRule type="cellIs" dxfId="383" priority="240" operator="equal">
      <formula>0</formula>
    </cfRule>
  </conditionalFormatting>
  <conditionalFormatting sqref="CD40:CD41">
    <cfRule type="cellIs" dxfId="382" priority="239" operator="equal">
      <formula>0</formula>
    </cfRule>
  </conditionalFormatting>
  <conditionalFormatting sqref="AK40">
    <cfRule type="cellIs" dxfId="381" priority="238" operator="equal">
      <formula>0</formula>
    </cfRule>
  </conditionalFormatting>
  <conditionalFormatting sqref="AJ40">
    <cfRule type="cellIs" dxfId="380" priority="237" operator="equal">
      <formula>0</formula>
    </cfRule>
  </conditionalFormatting>
  <conditionalFormatting sqref="BB44:BB45">
    <cfRule type="cellIs" dxfId="379" priority="236" operator="equal">
      <formula>0</formula>
    </cfRule>
  </conditionalFormatting>
  <conditionalFormatting sqref="BC45:BH45">
    <cfRule type="cellIs" dxfId="378" priority="235" operator="equal">
      <formula>0</formula>
    </cfRule>
  </conditionalFormatting>
  <conditionalFormatting sqref="AM44">
    <cfRule type="cellIs" dxfId="377" priority="234" operator="equal">
      <formula>0</formula>
    </cfRule>
  </conditionalFormatting>
  <conditionalFormatting sqref="AB32:AF32">
    <cfRule type="cellIs" dxfId="376" priority="233" operator="equal">
      <formula>0</formula>
    </cfRule>
  </conditionalFormatting>
  <conditionalFormatting sqref="AG32">
    <cfRule type="cellIs" dxfId="375" priority="232" operator="equal">
      <formula>0</formula>
    </cfRule>
  </conditionalFormatting>
  <conditionalFormatting sqref="CE45:CG45">
    <cfRule type="cellIs" dxfId="374" priority="231" operator="equal">
      <formula>0</formula>
    </cfRule>
  </conditionalFormatting>
  <conditionalFormatting sqref="CH45:CI45">
    <cfRule type="cellIs" dxfId="373" priority="230" operator="equal">
      <formula>0</formula>
    </cfRule>
  </conditionalFormatting>
  <conditionalFormatting sqref="CJ45">
    <cfRule type="cellIs" dxfId="372" priority="229" operator="equal">
      <formula>0</formula>
    </cfRule>
  </conditionalFormatting>
  <conditionalFormatting sqref="AA45:AF45 AA44">
    <cfRule type="cellIs" dxfId="371" priority="228" operator="equal">
      <formula>0</formula>
    </cfRule>
  </conditionalFormatting>
  <conditionalFormatting sqref="AG45">
    <cfRule type="cellIs" dxfId="370" priority="227" operator="equal">
      <formula>0</formula>
    </cfRule>
  </conditionalFormatting>
  <conditionalFormatting sqref="AH45:AM45">
    <cfRule type="cellIs" dxfId="369" priority="226" operator="equal">
      <formula>0</formula>
    </cfRule>
  </conditionalFormatting>
  <conditionalFormatting sqref="AN45">
    <cfRule type="cellIs" dxfId="368" priority="225" operator="equal">
      <formula>0</formula>
    </cfRule>
  </conditionalFormatting>
  <conditionalFormatting sqref="AO45:AT45">
    <cfRule type="cellIs" dxfId="367" priority="224" operator="equal">
      <formula>0</formula>
    </cfRule>
  </conditionalFormatting>
  <conditionalFormatting sqref="AU44:AU45">
    <cfRule type="cellIs" dxfId="366" priority="223" operator="equal">
      <formula>0</formula>
    </cfRule>
  </conditionalFormatting>
  <conditionalFormatting sqref="AV45:BA45">
    <cfRule type="cellIs" dxfId="365" priority="222" operator="equal">
      <formula>0</formula>
    </cfRule>
  </conditionalFormatting>
  <conditionalFormatting sqref="BI44:BI45">
    <cfRule type="cellIs" dxfId="364" priority="221" operator="equal">
      <formula>0</formula>
    </cfRule>
  </conditionalFormatting>
  <conditionalFormatting sqref="AL44">
    <cfRule type="cellIs" dxfId="363" priority="220" operator="equal">
      <formula>0</formula>
    </cfRule>
  </conditionalFormatting>
  <conditionalFormatting sqref="AN32">
    <cfRule type="cellIs" dxfId="362" priority="219" operator="equal">
      <formula>0</formula>
    </cfRule>
  </conditionalFormatting>
  <conditionalFormatting sqref="AO32">
    <cfRule type="cellIs" dxfId="361" priority="218" operator="equal">
      <formula>0</formula>
    </cfRule>
  </conditionalFormatting>
  <conditionalFormatting sqref="AH32">
    <cfRule type="cellIs" dxfId="360" priority="217" operator="equal">
      <formula>0</formula>
    </cfRule>
  </conditionalFormatting>
  <conditionalFormatting sqref="AI32">
    <cfRule type="cellIs" dxfId="359" priority="216" operator="equal">
      <formula>0</formula>
    </cfRule>
  </conditionalFormatting>
  <conditionalFormatting sqref="AW44:AX44 AZ44:BA44">
    <cfRule type="cellIs" dxfId="358" priority="215" operator="equal">
      <formula>0</formula>
    </cfRule>
  </conditionalFormatting>
  <conditionalFormatting sqref="BJ44">
    <cfRule type="cellIs" dxfId="357" priority="214" operator="equal">
      <formula>0</formula>
    </cfRule>
  </conditionalFormatting>
  <conditionalFormatting sqref="BK44:BO44">
    <cfRule type="cellIs" dxfId="356" priority="213" operator="equal">
      <formula>0</formula>
    </cfRule>
  </conditionalFormatting>
  <conditionalFormatting sqref="BQ44:BV44">
    <cfRule type="cellIs" dxfId="355" priority="212" operator="equal">
      <formula>0</formula>
    </cfRule>
  </conditionalFormatting>
  <conditionalFormatting sqref="BX44">
    <cfRule type="cellIs" dxfId="354" priority="211" operator="equal">
      <formula>0</formula>
    </cfRule>
  </conditionalFormatting>
  <conditionalFormatting sqref="BY44:CC44">
    <cfRule type="cellIs" dxfId="353" priority="210" operator="equal">
      <formula>0</formula>
    </cfRule>
  </conditionalFormatting>
  <conditionalFormatting sqref="AP32:AT32">
    <cfRule type="cellIs" dxfId="352" priority="209" operator="equal">
      <formula>0</formula>
    </cfRule>
  </conditionalFormatting>
  <conditionalFormatting sqref="AV32 AY32">
    <cfRule type="cellIs" dxfId="351" priority="208" operator="equal">
      <formula>0</formula>
    </cfRule>
  </conditionalFormatting>
  <conditionalFormatting sqref="CI44:CJ44">
    <cfRule type="cellIs" dxfId="350" priority="207" operator="equal">
      <formula>0</formula>
    </cfRule>
  </conditionalFormatting>
  <conditionalFormatting sqref="BC32">
    <cfRule type="cellIs" dxfId="349" priority="206" operator="equal">
      <formula>0</formula>
    </cfRule>
  </conditionalFormatting>
  <conditionalFormatting sqref="BD32:BH32">
    <cfRule type="cellIs" dxfId="348" priority="205" operator="equal">
      <formula>0</formula>
    </cfRule>
  </conditionalFormatting>
  <conditionalFormatting sqref="CE44:CH44">
    <cfRule type="cellIs" dxfId="347" priority="204" operator="equal">
      <formula>0</formula>
    </cfRule>
  </conditionalFormatting>
  <conditionalFormatting sqref="BJ45:BO45">
    <cfRule type="cellIs" dxfId="346" priority="203" operator="equal">
      <formula>0</formula>
    </cfRule>
  </conditionalFormatting>
  <conditionalFormatting sqref="BP44:BP45">
    <cfRule type="cellIs" dxfId="345" priority="202" operator="equal">
      <formula>0</formula>
    </cfRule>
  </conditionalFormatting>
  <conditionalFormatting sqref="BQ45:BV45">
    <cfRule type="cellIs" dxfId="344" priority="201" operator="equal">
      <formula>0</formula>
    </cfRule>
  </conditionalFormatting>
  <conditionalFormatting sqref="BW44:BW45">
    <cfRule type="cellIs" dxfId="343" priority="200" operator="equal">
      <formula>0</formula>
    </cfRule>
  </conditionalFormatting>
  <conditionalFormatting sqref="BX45:CC45">
    <cfRule type="cellIs" dxfId="342" priority="199" operator="equal">
      <formula>0</formula>
    </cfRule>
  </conditionalFormatting>
  <conditionalFormatting sqref="CD44:CD45">
    <cfRule type="cellIs" dxfId="341" priority="198" operator="equal">
      <formula>0</formula>
    </cfRule>
  </conditionalFormatting>
  <conditionalFormatting sqref="AK44">
    <cfRule type="cellIs" dxfId="340" priority="197" operator="equal">
      <formula>0</formula>
    </cfRule>
  </conditionalFormatting>
  <conditionalFormatting sqref="AJ44">
    <cfRule type="cellIs" dxfId="339" priority="196" operator="equal">
      <formula>0</formula>
    </cfRule>
  </conditionalFormatting>
  <conditionalFormatting sqref="BB32:BB33">
    <cfRule type="cellIs" dxfId="338" priority="195" operator="equal">
      <formula>0</formula>
    </cfRule>
  </conditionalFormatting>
  <conditionalFormatting sqref="BC33:BH33">
    <cfRule type="cellIs" dxfId="337" priority="194" operator="equal">
      <formula>0</formula>
    </cfRule>
  </conditionalFormatting>
  <conditionalFormatting sqref="AM32">
    <cfRule type="cellIs" dxfId="336" priority="193" operator="equal">
      <formula>0</formula>
    </cfRule>
  </conditionalFormatting>
  <conditionalFormatting sqref="AB24:AF24">
    <cfRule type="cellIs" dxfId="335" priority="192" operator="equal">
      <formula>0</formula>
    </cfRule>
  </conditionalFormatting>
  <conditionalFormatting sqref="AG24">
    <cfRule type="cellIs" dxfId="334" priority="191" operator="equal">
      <formula>0</formula>
    </cfRule>
  </conditionalFormatting>
  <conditionalFormatting sqref="CE33:CG33">
    <cfRule type="cellIs" dxfId="333" priority="190" operator="equal">
      <formula>0</formula>
    </cfRule>
  </conditionalFormatting>
  <conditionalFormatting sqref="CH33:CI33">
    <cfRule type="cellIs" dxfId="332" priority="189" operator="equal">
      <formula>0</formula>
    </cfRule>
  </conditionalFormatting>
  <conditionalFormatting sqref="CJ33">
    <cfRule type="cellIs" dxfId="331" priority="188" operator="equal">
      <formula>0</formula>
    </cfRule>
  </conditionalFormatting>
  <conditionalFormatting sqref="AA33:AF33 AA32">
    <cfRule type="cellIs" dxfId="330" priority="187" operator="equal">
      <formula>0</formula>
    </cfRule>
  </conditionalFormatting>
  <conditionalFormatting sqref="AG33">
    <cfRule type="cellIs" dxfId="329" priority="186" operator="equal">
      <formula>0</formula>
    </cfRule>
  </conditionalFormatting>
  <conditionalFormatting sqref="AH33:AM33">
    <cfRule type="cellIs" dxfId="328" priority="185" operator="equal">
      <formula>0</formula>
    </cfRule>
  </conditionalFormatting>
  <conditionalFormatting sqref="AN33">
    <cfRule type="cellIs" dxfId="327" priority="184" operator="equal">
      <formula>0</formula>
    </cfRule>
  </conditionalFormatting>
  <conditionalFormatting sqref="AO33:AT33">
    <cfRule type="cellIs" dxfId="326" priority="183" operator="equal">
      <formula>0</formula>
    </cfRule>
  </conditionalFormatting>
  <conditionalFormatting sqref="AU32:AU33">
    <cfRule type="cellIs" dxfId="325" priority="182" operator="equal">
      <formula>0</formula>
    </cfRule>
  </conditionalFormatting>
  <conditionalFormatting sqref="AV33:BA33">
    <cfRule type="cellIs" dxfId="324" priority="181" operator="equal">
      <formula>0</formula>
    </cfRule>
  </conditionalFormatting>
  <conditionalFormatting sqref="BI32:BI33">
    <cfRule type="cellIs" dxfId="323" priority="180" operator="equal">
      <formula>0</formula>
    </cfRule>
  </conditionalFormatting>
  <conditionalFormatting sqref="AL32">
    <cfRule type="cellIs" dxfId="322" priority="179" operator="equal">
      <formula>0</formula>
    </cfRule>
  </conditionalFormatting>
  <conditionalFormatting sqref="AN24">
    <cfRule type="cellIs" dxfId="321" priority="178" operator="equal">
      <formula>0</formula>
    </cfRule>
  </conditionalFormatting>
  <conditionalFormatting sqref="AO24">
    <cfRule type="cellIs" dxfId="320" priority="177" operator="equal">
      <formula>0</formula>
    </cfRule>
  </conditionalFormatting>
  <conditionalFormatting sqref="AH24">
    <cfRule type="cellIs" dxfId="319" priority="176" operator="equal">
      <formula>0</formula>
    </cfRule>
  </conditionalFormatting>
  <conditionalFormatting sqref="AI24">
    <cfRule type="cellIs" dxfId="318" priority="175" operator="equal">
      <formula>0</formula>
    </cfRule>
  </conditionalFormatting>
  <conditionalFormatting sqref="AW32:AX32 AZ32:BA32">
    <cfRule type="cellIs" dxfId="317" priority="174" operator="equal">
      <formula>0</formula>
    </cfRule>
  </conditionalFormatting>
  <conditionalFormatting sqref="BJ32">
    <cfRule type="cellIs" dxfId="316" priority="173" operator="equal">
      <formula>0</formula>
    </cfRule>
  </conditionalFormatting>
  <conditionalFormatting sqref="BK32:BO32">
    <cfRule type="cellIs" dxfId="315" priority="172" operator="equal">
      <formula>0</formula>
    </cfRule>
  </conditionalFormatting>
  <conditionalFormatting sqref="BQ32:BV32">
    <cfRule type="cellIs" dxfId="314" priority="171" operator="equal">
      <formula>0</formula>
    </cfRule>
  </conditionalFormatting>
  <conditionalFormatting sqref="BX32">
    <cfRule type="cellIs" dxfId="313" priority="170" operator="equal">
      <formula>0</formula>
    </cfRule>
  </conditionalFormatting>
  <conditionalFormatting sqref="BY32:CC32">
    <cfRule type="cellIs" dxfId="312" priority="169" operator="equal">
      <formula>0</formula>
    </cfRule>
  </conditionalFormatting>
  <conditionalFormatting sqref="AP24:AT24">
    <cfRule type="cellIs" dxfId="311" priority="168" operator="equal">
      <formula>0</formula>
    </cfRule>
  </conditionalFormatting>
  <conditionalFormatting sqref="AV24 AY24">
    <cfRule type="cellIs" dxfId="310" priority="167" operator="equal">
      <formula>0</formula>
    </cfRule>
  </conditionalFormatting>
  <conditionalFormatting sqref="CI32:CJ32">
    <cfRule type="cellIs" dxfId="309" priority="166" operator="equal">
      <formula>0</formula>
    </cfRule>
  </conditionalFormatting>
  <conditionalFormatting sqref="BC24">
    <cfRule type="cellIs" dxfId="308" priority="165" operator="equal">
      <formula>0</formula>
    </cfRule>
  </conditionalFormatting>
  <conditionalFormatting sqref="BD24:BH24">
    <cfRule type="cellIs" dxfId="307" priority="164" operator="equal">
      <formula>0</formula>
    </cfRule>
  </conditionalFormatting>
  <conditionalFormatting sqref="CE32:CH32">
    <cfRule type="cellIs" dxfId="306" priority="163" operator="equal">
      <formula>0</formula>
    </cfRule>
  </conditionalFormatting>
  <conditionalFormatting sqref="BJ33:BO33">
    <cfRule type="cellIs" dxfId="305" priority="162" operator="equal">
      <formula>0</formula>
    </cfRule>
  </conditionalFormatting>
  <conditionalFormatting sqref="BP32:BP33">
    <cfRule type="cellIs" dxfId="304" priority="161" operator="equal">
      <formula>0</formula>
    </cfRule>
  </conditionalFormatting>
  <conditionalFormatting sqref="BQ33:BV33">
    <cfRule type="cellIs" dxfId="303" priority="160" operator="equal">
      <formula>0</formula>
    </cfRule>
  </conditionalFormatting>
  <conditionalFormatting sqref="BW32:BW33">
    <cfRule type="cellIs" dxfId="302" priority="159" operator="equal">
      <formula>0</formula>
    </cfRule>
  </conditionalFormatting>
  <conditionalFormatting sqref="BX33:CC33">
    <cfRule type="cellIs" dxfId="301" priority="158" operator="equal">
      <formula>0</formula>
    </cfRule>
  </conditionalFormatting>
  <conditionalFormatting sqref="CD32:CD33">
    <cfRule type="cellIs" dxfId="300" priority="157" operator="equal">
      <formula>0</formula>
    </cfRule>
  </conditionalFormatting>
  <conditionalFormatting sqref="AK32">
    <cfRule type="cellIs" dxfId="299" priority="156" operator="equal">
      <formula>0</formula>
    </cfRule>
  </conditionalFormatting>
  <conditionalFormatting sqref="AJ32">
    <cfRule type="cellIs" dxfId="298" priority="155" operator="equal">
      <formula>0</formula>
    </cfRule>
  </conditionalFormatting>
  <conditionalFormatting sqref="BB24:BB25">
    <cfRule type="cellIs" dxfId="297" priority="154" operator="equal">
      <formula>0</formula>
    </cfRule>
  </conditionalFormatting>
  <conditionalFormatting sqref="BC25:BH25">
    <cfRule type="cellIs" dxfId="296" priority="153" operator="equal">
      <formula>0</formula>
    </cfRule>
  </conditionalFormatting>
  <conditionalFormatting sqref="AM24">
    <cfRule type="cellIs" dxfId="295" priority="152" operator="equal">
      <formula>0</formula>
    </cfRule>
  </conditionalFormatting>
  <conditionalFormatting sqref="AB28:AF28">
    <cfRule type="cellIs" dxfId="294" priority="151" operator="equal">
      <formula>0</formula>
    </cfRule>
  </conditionalFormatting>
  <conditionalFormatting sqref="AG28">
    <cfRule type="cellIs" dxfId="293" priority="150" operator="equal">
      <formula>0</formula>
    </cfRule>
  </conditionalFormatting>
  <conditionalFormatting sqref="CE25:CG25">
    <cfRule type="cellIs" dxfId="292" priority="149" operator="equal">
      <formula>0</formula>
    </cfRule>
  </conditionalFormatting>
  <conditionalFormatting sqref="CH25:CI25">
    <cfRule type="cellIs" dxfId="291" priority="148" operator="equal">
      <formula>0</formula>
    </cfRule>
  </conditionalFormatting>
  <conditionalFormatting sqref="CJ25">
    <cfRule type="cellIs" dxfId="290" priority="147" operator="equal">
      <formula>0</formula>
    </cfRule>
  </conditionalFormatting>
  <conditionalFormatting sqref="AA25:AF25 AA24">
    <cfRule type="cellIs" dxfId="289" priority="146" operator="equal">
      <formula>0</formula>
    </cfRule>
  </conditionalFormatting>
  <conditionalFormatting sqref="AG25">
    <cfRule type="cellIs" dxfId="288" priority="145" operator="equal">
      <formula>0</formula>
    </cfRule>
  </conditionalFormatting>
  <conditionalFormatting sqref="AH25:AM25">
    <cfRule type="cellIs" dxfId="287" priority="144" operator="equal">
      <formula>0</formula>
    </cfRule>
  </conditionalFormatting>
  <conditionalFormatting sqref="AN25">
    <cfRule type="cellIs" dxfId="286" priority="143" operator="equal">
      <formula>0</formula>
    </cfRule>
  </conditionalFormatting>
  <conditionalFormatting sqref="AO25:AT25">
    <cfRule type="cellIs" dxfId="285" priority="142" operator="equal">
      <formula>0</formula>
    </cfRule>
  </conditionalFormatting>
  <conditionalFormatting sqref="AU24:AU25">
    <cfRule type="cellIs" dxfId="284" priority="141" operator="equal">
      <formula>0</formula>
    </cfRule>
  </conditionalFormatting>
  <conditionalFormatting sqref="AV25:BA25">
    <cfRule type="cellIs" dxfId="283" priority="140" operator="equal">
      <formula>0</formula>
    </cfRule>
  </conditionalFormatting>
  <conditionalFormatting sqref="BI24:BI25">
    <cfRule type="cellIs" dxfId="282" priority="139" operator="equal">
      <formula>0</formula>
    </cfRule>
  </conditionalFormatting>
  <conditionalFormatting sqref="AL24">
    <cfRule type="cellIs" dxfId="281" priority="138" operator="equal">
      <formula>0</formula>
    </cfRule>
  </conditionalFormatting>
  <conditionalFormatting sqref="AN28">
    <cfRule type="cellIs" dxfId="280" priority="137" operator="equal">
      <formula>0</formula>
    </cfRule>
  </conditionalFormatting>
  <conditionalFormatting sqref="AO28">
    <cfRule type="cellIs" dxfId="279" priority="136" operator="equal">
      <formula>0</formula>
    </cfRule>
  </conditionalFormatting>
  <conditionalFormatting sqref="AH28">
    <cfRule type="cellIs" dxfId="278" priority="135" operator="equal">
      <formula>0</formula>
    </cfRule>
  </conditionalFormatting>
  <conditionalFormatting sqref="AI28">
    <cfRule type="cellIs" dxfId="277" priority="134" operator="equal">
      <formula>0</formula>
    </cfRule>
  </conditionalFormatting>
  <conditionalFormatting sqref="AW24:AX24 AZ24:BA24">
    <cfRule type="cellIs" dxfId="276" priority="133" operator="equal">
      <formula>0</formula>
    </cfRule>
  </conditionalFormatting>
  <conditionalFormatting sqref="BJ24">
    <cfRule type="cellIs" dxfId="275" priority="132" operator="equal">
      <formula>0</formula>
    </cfRule>
  </conditionalFormatting>
  <conditionalFormatting sqref="BK24:BO24">
    <cfRule type="cellIs" dxfId="274" priority="131" operator="equal">
      <formula>0</formula>
    </cfRule>
  </conditionalFormatting>
  <conditionalFormatting sqref="BQ24:BV24">
    <cfRule type="cellIs" dxfId="273" priority="130" operator="equal">
      <formula>0</formula>
    </cfRule>
  </conditionalFormatting>
  <conditionalFormatting sqref="BX24">
    <cfRule type="cellIs" dxfId="272" priority="129" operator="equal">
      <formula>0</formula>
    </cfRule>
  </conditionalFormatting>
  <conditionalFormatting sqref="BY24:CC24">
    <cfRule type="cellIs" dxfId="271" priority="128" operator="equal">
      <formula>0</formula>
    </cfRule>
  </conditionalFormatting>
  <conditionalFormatting sqref="AP28:AT28">
    <cfRule type="cellIs" dxfId="270" priority="127" operator="equal">
      <formula>0</formula>
    </cfRule>
  </conditionalFormatting>
  <conditionalFormatting sqref="AV28 AY28">
    <cfRule type="cellIs" dxfId="269" priority="126" operator="equal">
      <formula>0</formula>
    </cfRule>
  </conditionalFormatting>
  <conditionalFormatting sqref="CI24:CJ24">
    <cfRule type="cellIs" dxfId="268" priority="125" operator="equal">
      <formula>0</formula>
    </cfRule>
  </conditionalFormatting>
  <conditionalFormatting sqref="BC28">
    <cfRule type="cellIs" dxfId="267" priority="124" operator="equal">
      <formula>0</formula>
    </cfRule>
  </conditionalFormatting>
  <conditionalFormatting sqref="BD28:BH28">
    <cfRule type="cellIs" dxfId="266" priority="123" operator="equal">
      <formula>0</formula>
    </cfRule>
  </conditionalFormatting>
  <conditionalFormatting sqref="CE24:CH24">
    <cfRule type="cellIs" dxfId="265" priority="122" operator="equal">
      <formula>0</formula>
    </cfRule>
  </conditionalFormatting>
  <conditionalFormatting sqref="BJ25:BO25">
    <cfRule type="cellIs" dxfId="264" priority="121" operator="equal">
      <formula>0</formula>
    </cfRule>
  </conditionalFormatting>
  <conditionalFormatting sqref="BP24:BP25">
    <cfRule type="cellIs" dxfId="263" priority="120" operator="equal">
      <formula>0</formula>
    </cfRule>
  </conditionalFormatting>
  <conditionalFormatting sqref="BQ25:BV25">
    <cfRule type="cellIs" dxfId="262" priority="119" operator="equal">
      <formula>0</formula>
    </cfRule>
  </conditionalFormatting>
  <conditionalFormatting sqref="BW24:BW25">
    <cfRule type="cellIs" dxfId="261" priority="118" operator="equal">
      <formula>0</formula>
    </cfRule>
  </conditionalFormatting>
  <conditionalFormatting sqref="BX25:CC25">
    <cfRule type="cellIs" dxfId="260" priority="117" operator="equal">
      <formula>0</formula>
    </cfRule>
  </conditionalFormatting>
  <conditionalFormatting sqref="CD24:CD25">
    <cfRule type="cellIs" dxfId="259" priority="116" operator="equal">
      <formula>0</formula>
    </cfRule>
  </conditionalFormatting>
  <conditionalFormatting sqref="AK24">
    <cfRule type="cellIs" dxfId="258" priority="115" operator="equal">
      <formula>0</formula>
    </cfRule>
  </conditionalFormatting>
  <conditionalFormatting sqref="AJ24">
    <cfRule type="cellIs" dxfId="257" priority="114" operator="equal">
      <formula>0</formula>
    </cfRule>
  </conditionalFormatting>
  <conditionalFormatting sqref="BB28:BB29">
    <cfRule type="cellIs" dxfId="256" priority="113" operator="equal">
      <formula>0</formula>
    </cfRule>
  </conditionalFormatting>
  <conditionalFormatting sqref="BC29:BH29">
    <cfRule type="cellIs" dxfId="255" priority="112" operator="equal">
      <formula>0</formula>
    </cfRule>
  </conditionalFormatting>
  <conditionalFormatting sqref="AM28">
    <cfRule type="cellIs" dxfId="254" priority="111" operator="equal">
      <formula>0</formula>
    </cfRule>
  </conditionalFormatting>
  <conditionalFormatting sqref="AB36:AF36">
    <cfRule type="cellIs" dxfId="253" priority="110" operator="equal">
      <formula>0</formula>
    </cfRule>
  </conditionalFormatting>
  <conditionalFormatting sqref="AG36">
    <cfRule type="cellIs" dxfId="252" priority="109" operator="equal">
      <formula>0</formula>
    </cfRule>
  </conditionalFormatting>
  <conditionalFormatting sqref="CE29:CG29">
    <cfRule type="cellIs" dxfId="251" priority="108" operator="equal">
      <formula>0</formula>
    </cfRule>
  </conditionalFormatting>
  <conditionalFormatting sqref="CH29:CI29">
    <cfRule type="cellIs" dxfId="250" priority="107" operator="equal">
      <formula>0</formula>
    </cfRule>
  </conditionalFormatting>
  <conditionalFormatting sqref="CJ29">
    <cfRule type="cellIs" dxfId="249" priority="106" operator="equal">
      <formula>0</formula>
    </cfRule>
  </conditionalFormatting>
  <conditionalFormatting sqref="AA29:AF29 AA28">
    <cfRule type="cellIs" dxfId="248" priority="105" operator="equal">
      <formula>0</formula>
    </cfRule>
  </conditionalFormatting>
  <conditionalFormatting sqref="AG29">
    <cfRule type="cellIs" dxfId="247" priority="104" operator="equal">
      <formula>0</formula>
    </cfRule>
  </conditionalFormatting>
  <conditionalFormatting sqref="AH29:AM29">
    <cfRule type="cellIs" dxfId="246" priority="103" operator="equal">
      <formula>0</formula>
    </cfRule>
  </conditionalFormatting>
  <conditionalFormatting sqref="AN29">
    <cfRule type="cellIs" dxfId="245" priority="102" operator="equal">
      <formula>0</formula>
    </cfRule>
  </conditionalFormatting>
  <conditionalFormatting sqref="AO29:AT29">
    <cfRule type="cellIs" dxfId="244" priority="101" operator="equal">
      <formula>0</formula>
    </cfRule>
  </conditionalFormatting>
  <conditionalFormatting sqref="AU28:AU29">
    <cfRule type="cellIs" dxfId="243" priority="100" operator="equal">
      <formula>0</formula>
    </cfRule>
  </conditionalFormatting>
  <conditionalFormatting sqref="AV29:BA29">
    <cfRule type="cellIs" dxfId="242" priority="99" operator="equal">
      <formula>0</formula>
    </cfRule>
  </conditionalFormatting>
  <conditionalFormatting sqref="BI28:BI29">
    <cfRule type="cellIs" dxfId="241" priority="98" operator="equal">
      <formula>0</formula>
    </cfRule>
  </conditionalFormatting>
  <conditionalFormatting sqref="AL28">
    <cfRule type="cellIs" dxfId="240" priority="97" operator="equal">
      <formula>0</formula>
    </cfRule>
  </conditionalFormatting>
  <conditionalFormatting sqref="AN36">
    <cfRule type="cellIs" dxfId="239" priority="96" operator="equal">
      <formula>0</formula>
    </cfRule>
  </conditionalFormatting>
  <conditionalFormatting sqref="AO36">
    <cfRule type="cellIs" dxfId="238" priority="95" operator="equal">
      <formula>0</formula>
    </cfRule>
  </conditionalFormatting>
  <conditionalFormatting sqref="AH36">
    <cfRule type="cellIs" dxfId="237" priority="94" operator="equal">
      <formula>0</formula>
    </cfRule>
  </conditionalFormatting>
  <conditionalFormatting sqref="AI36">
    <cfRule type="cellIs" dxfId="236" priority="93" operator="equal">
      <formula>0</formula>
    </cfRule>
  </conditionalFormatting>
  <conditionalFormatting sqref="AW28:AX28 AZ28:BA28">
    <cfRule type="cellIs" dxfId="235" priority="92" operator="equal">
      <formula>0</formula>
    </cfRule>
  </conditionalFormatting>
  <conditionalFormatting sqref="BJ28">
    <cfRule type="cellIs" dxfId="234" priority="91" operator="equal">
      <formula>0</formula>
    </cfRule>
  </conditionalFormatting>
  <conditionalFormatting sqref="BK28:BO28">
    <cfRule type="cellIs" dxfId="233" priority="90" operator="equal">
      <formula>0</formula>
    </cfRule>
  </conditionalFormatting>
  <conditionalFormatting sqref="BQ28:BV28">
    <cfRule type="cellIs" dxfId="232" priority="89" operator="equal">
      <formula>0</formula>
    </cfRule>
  </conditionalFormatting>
  <conditionalFormatting sqref="BX28">
    <cfRule type="cellIs" dxfId="231" priority="88" operator="equal">
      <formula>0</formula>
    </cfRule>
  </conditionalFormatting>
  <conditionalFormatting sqref="BY28:CC28">
    <cfRule type="cellIs" dxfId="230" priority="87" operator="equal">
      <formula>0</formula>
    </cfRule>
  </conditionalFormatting>
  <conditionalFormatting sqref="AP36:AT36">
    <cfRule type="cellIs" dxfId="229" priority="86" operator="equal">
      <formula>0</formula>
    </cfRule>
  </conditionalFormatting>
  <conditionalFormatting sqref="AV36 AY36">
    <cfRule type="cellIs" dxfId="228" priority="85" operator="equal">
      <formula>0</formula>
    </cfRule>
  </conditionalFormatting>
  <conditionalFormatting sqref="CI28:CJ28">
    <cfRule type="cellIs" dxfId="227" priority="84" operator="equal">
      <formula>0</formula>
    </cfRule>
  </conditionalFormatting>
  <conditionalFormatting sqref="BC36">
    <cfRule type="cellIs" dxfId="226" priority="83" operator="equal">
      <formula>0</formula>
    </cfRule>
  </conditionalFormatting>
  <conditionalFormatting sqref="BD36:BH36">
    <cfRule type="cellIs" dxfId="225" priority="82" operator="equal">
      <formula>0</formula>
    </cfRule>
  </conditionalFormatting>
  <conditionalFormatting sqref="CE28:CH28">
    <cfRule type="cellIs" dxfId="224" priority="81" operator="equal">
      <formula>0</formula>
    </cfRule>
  </conditionalFormatting>
  <conditionalFormatting sqref="BJ29:BO29">
    <cfRule type="cellIs" dxfId="223" priority="80" operator="equal">
      <formula>0</formula>
    </cfRule>
  </conditionalFormatting>
  <conditionalFormatting sqref="BP28:BP29">
    <cfRule type="cellIs" dxfId="222" priority="79" operator="equal">
      <formula>0</formula>
    </cfRule>
  </conditionalFormatting>
  <conditionalFormatting sqref="BQ29:BV29">
    <cfRule type="cellIs" dxfId="221" priority="78" operator="equal">
      <formula>0</formula>
    </cfRule>
  </conditionalFormatting>
  <conditionalFormatting sqref="BW28:BW29">
    <cfRule type="cellIs" dxfId="220" priority="77" operator="equal">
      <formula>0</formula>
    </cfRule>
  </conditionalFormatting>
  <conditionalFormatting sqref="BX29:CC29">
    <cfRule type="cellIs" dxfId="219" priority="76" operator="equal">
      <formula>0</formula>
    </cfRule>
  </conditionalFormatting>
  <conditionalFormatting sqref="CD28:CD29">
    <cfRule type="cellIs" dxfId="218" priority="75" operator="equal">
      <formula>0</formula>
    </cfRule>
  </conditionalFormatting>
  <conditionalFormatting sqref="AK28">
    <cfRule type="cellIs" dxfId="217" priority="74" operator="equal">
      <formula>0</formula>
    </cfRule>
  </conditionalFormatting>
  <conditionalFormatting sqref="AJ28">
    <cfRule type="cellIs" dxfId="216" priority="73" operator="equal">
      <formula>0</formula>
    </cfRule>
  </conditionalFormatting>
  <conditionalFormatting sqref="BB36:BB37">
    <cfRule type="cellIs" dxfId="215" priority="72" operator="equal">
      <formula>0</formula>
    </cfRule>
  </conditionalFormatting>
  <conditionalFormatting sqref="BC37:BH37">
    <cfRule type="cellIs" dxfId="214" priority="71" operator="equal">
      <formula>0</formula>
    </cfRule>
  </conditionalFormatting>
  <conditionalFormatting sqref="AM36">
    <cfRule type="cellIs" dxfId="213" priority="70" operator="equal">
      <formula>0</formula>
    </cfRule>
  </conditionalFormatting>
  <conditionalFormatting sqref="AB20:AF20">
    <cfRule type="cellIs" dxfId="212" priority="69" operator="equal">
      <formula>0</formula>
    </cfRule>
  </conditionalFormatting>
  <conditionalFormatting sqref="AG20">
    <cfRule type="cellIs" dxfId="211" priority="68" operator="equal">
      <formula>0</formula>
    </cfRule>
  </conditionalFormatting>
  <conditionalFormatting sqref="CE37:CG37">
    <cfRule type="cellIs" dxfId="210" priority="67" operator="equal">
      <formula>0</formula>
    </cfRule>
  </conditionalFormatting>
  <conditionalFormatting sqref="CH37:CI37">
    <cfRule type="cellIs" dxfId="209" priority="66" operator="equal">
      <formula>0</formula>
    </cfRule>
  </conditionalFormatting>
  <conditionalFormatting sqref="CJ37">
    <cfRule type="cellIs" dxfId="208" priority="65" operator="equal">
      <formula>0</formula>
    </cfRule>
  </conditionalFormatting>
  <conditionalFormatting sqref="AA37:AF37 AA36">
    <cfRule type="cellIs" dxfId="207" priority="64" operator="equal">
      <formula>0</formula>
    </cfRule>
  </conditionalFormatting>
  <conditionalFormatting sqref="AG37">
    <cfRule type="cellIs" dxfId="206" priority="63" operator="equal">
      <formula>0</formula>
    </cfRule>
  </conditionalFormatting>
  <conditionalFormatting sqref="AH37:AM37">
    <cfRule type="cellIs" dxfId="205" priority="62" operator="equal">
      <formula>0</formula>
    </cfRule>
  </conditionalFormatting>
  <conditionalFormatting sqref="AN37">
    <cfRule type="cellIs" dxfId="204" priority="61" operator="equal">
      <formula>0</formula>
    </cfRule>
  </conditionalFormatting>
  <conditionalFormatting sqref="AO37:AT37">
    <cfRule type="cellIs" dxfId="203" priority="60" operator="equal">
      <formula>0</formula>
    </cfRule>
  </conditionalFormatting>
  <conditionalFormatting sqref="AU36:AU37">
    <cfRule type="cellIs" dxfId="202" priority="59" operator="equal">
      <formula>0</formula>
    </cfRule>
  </conditionalFormatting>
  <conditionalFormatting sqref="AV37:BA37">
    <cfRule type="cellIs" dxfId="201" priority="58" operator="equal">
      <formula>0</formula>
    </cfRule>
  </conditionalFormatting>
  <conditionalFormatting sqref="BI36:BI37">
    <cfRule type="cellIs" dxfId="200" priority="57" operator="equal">
      <formula>0</formula>
    </cfRule>
  </conditionalFormatting>
  <conditionalFormatting sqref="AL36">
    <cfRule type="cellIs" dxfId="199" priority="56" operator="equal">
      <formula>0</formula>
    </cfRule>
  </conditionalFormatting>
  <conditionalFormatting sqref="AN20">
    <cfRule type="cellIs" dxfId="198" priority="55" operator="equal">
      <formula>0</formula>
    </cfRule>
  </conditionalFormatting>
  <conditionalFormatting sqref="AO20">
    <cfRule type="cellIs" dxfId="197" priority="54" operator="equal">
      <formula>0</formula>
    </cfRule>
  </conditionalFormatting>
  <conditionalFormatting sqref="AH20">
    <cfRule type="cellIs" dxfId="196" priority="53" operator="equal">
      <formula>0</formula>
    </cfRule>
  </conditionalFormatting>
  <conditionalFormatting sqref="AI20">
    <cfRule type="cellIs" dxfId="195" priority="52" operator="equal">
      <formula>0</formula>
    </cfRule>
  </conditionalFormatting>
  <conditionalFormatting sqref="AW36:AX36 AZ36:BA36">
    <cfRule type="cellIs" dxfId="194" priority="51" operator="equal">
      <formula>0</formula>
    </cfRule>
  </conditionalFormatting>
  <conditionalFormatting sqref="BJ36">
    <cfRule type="cellIs" dxfId="193" priority="50" operator="equal">
      <formula>0</formula>
    </cfRule>
  </conditionalFormatting>
  <conditionalFormatting sqref="BK36:BO36">
    <cfRule type="cellIs" dxfId="192" priority="49" operator="equal">
      <formula>0</formula>
    </cfRule>
  </conditionalFormatting>
  <conditionalFormatting sqref="BQ36:BV36">
    <cfRule type="cellIs" dxfId="191" priority="48" operator="equal">
      <formula>0</formula>
    </cfRule>
  </conditionalFormatting>
  <conditionalFormatting sqref="BX36">
    <cfRule type="cellIs" dxfId="190" priority="47" operator="equal">
      <formula>0</formula>
    </cfRule>
  </conditionalFormatting>
  <conditionalFormatting sqref="BY36:CC36">
    <cfRule type="cellIs" dxfId="189" priority="46" operator="equal">
      <formula>0</formula>
    </cfRule>
  </conditionalFormatting>
  <conditionalFormatting sqref="BK20:BO20">
    <cfRule type="cellIs" dxfId="188" priority="45" operator="equal">
      <formula>0</formula>
    </cfRule>
  </conditionalFormatting>
  <conditionalFormatting sqref="BQ20:BV20">
    <cfRule type="cellIs" dxfId="187" priority="44" operator="equal">
      <formula>0</formula>
    </cfRule>
  </conditionalFormatting>
  <conditionalFormatting sqref="CI36:CJ36">
    <cfRule type="cellIs" dxfId="186" priority="43" operator="equal">
      <formula>0</formula>
    </cfRule>
  </conditionalFormatting>
  <conditionalFormatting sqref="BY20:CC20">
    <cfRule type="cellIs" dxfId="185" priority="42" operator="equal">
      <formula>0</formula>
    </cfRule>
  </conditionalFormatting>
  <conditionalFormatting sqref="CI20:CJ20">
    <cfRule type="cellIs" dxfId="184" priority="41" operator="equal">
      <formula>0</formula>
    </cfRule>
  </conditionalFormatting>
  <conditionalFormatting sqref="CE36:CH36">
    <cfRule type="cellIs" dxfId="183" priority="40" operator="equal">
      <formula>0</formula>
    </cfRule>
  </conditionalFormatting>
  <conditionalFormatting sqref="BJ37:BO37">
    <cfRule type="cellIs" dxfId="182" priority="39" operator="equal">
      <formula>0</formula>
    </cfRule>
  </conditionalFormatting>
  <conditionalFormatting sqref="BP36:BP37">
    <cfRule type="cellIs" dxfId="181" priority="38" operator="equal">
      <formula>0</formula>
    </cfRule>
  </conditionalFormatting>
  <conditionalFormatting sqref="BQ37:BV37">
    <cfRule type="cellIs" dxfId="180" priority="37" operator="equal">
      <formula>0</formula>
    </cfRule>
  </conditionalFormatting>
  <conditionalFormatting sqref="BW36:BW37">
    <cfRule type="cellIs" dxfId="179" priority="36" operator="equal">
      <formula>0</formula>
    </cfRule>
  </conditionalFormatting>
  <conditionalFormatting sqref="BX37:CC37">
    <cfRule type="cellIs" dxfId="178" priority="35" operator="equal">
      <formula>0</formula>
    </cfRule>
  </conditionalFormatting>
  <conditionalFormatting sqref="CD36:CD37">
    <cfRule type="cellIs" dxfId="177" priority="34" operator="equal">
      <formula>0</formula>
    </cfRule>
  </conditionalFormatting>
  <conditionalFormatting sqref="AK36">
    <cfRule type="cellIs" dxfId="176" priority="33" operator="equal">
      <formula>0</formula>
    </cfRule>
  </conditionalFormatting>
  <conditionalFormatting sqref="AJ36">
    <cfRule type="cellIs" dxfId="175" priority="32" operator="equal">
      <formula>0</formula>
    </cfRule>
  </conditionalFormatting>
  <conditionalFormatting sqref="BB20:BB21">
    <cfRule type="cellIs" dxfId="174" priority="31" operator="equal">
      <formula>0</formula>
    </cfRule>
  </conditionalFormatting>
  <conditionalFormatting sqref="BC21:BH21">
    <cfRule type="cellIs" dxfId="173" priority="30" operator="equal">
      <formula>0</formula>
    </cfRule>
  </conditionalFormatting>
  <conditionalFormatting sqref="CE21:CG21">
    <cfRule type="cellIs" dxfId="172" priority="29" operator="equal">
      <formula>0</formula>
    </cfRule>
  </conditionalFormatting>
  <conditionalFormatting sqref="CH21:CI21">
    <cfRule type="cellIs" dxfId="171" priority="28" operator="equal">
      <formula>0</formula>
    </cfRule>
  </conditionalFormatting>
  <conditionalFormatting sqref="CJ21">
    <cfRule type="cellIs" dxfId="170" priority="27" operator="equal">
      <formula>0</formula>
    </cfRule>
  </conditionalFormatting>
  <conditionalFormatting sqref="AA21:AF21 AA20">
    <cfRule type="cellIs" dxfId="169" priority="26" operator="equal">
      <formula>0</formula>
    </cfRule>
  </conditionalFormatting>
  <conditionalFormatting sqref="AG21">
    <cfRule type="cellIs" dxfId="168" priority="25" operator="equal">
      <formula>0</formula>
    </cfRule>
  </conditionalFormatting>
  <conditionalFormatting sqref="AH21:AM21">
    <cfRule type="cellIs" dxfId="167" priority="24" operator="equal">
      <formula>0</formula>
    </cfRule>
  </conditionalFormatting>
  <conditionalFormatting sqref="AN21">
    <cfRule type="cellIs" dxfId="166" priority="23" operator="equal">
      <formula>0</formula>
    </cfRule>
  </conditionalFormatting>
  <conditionalFormatting sqref="AO21:AT21">
    <cfRule type="cellIs" dxfId="165" priority="22" operator="equal">
      <formula>0</formula>
    </cfRule>
  </conditionalFormatting>
  <conditionalFormatting sqref="AU20:AU21">
    <cfRule type="cellIs" dxfId="164" priority="21" operator="equal">
      <formula>0</formula>
    </cfRule>
  </conditionalFormatting>
  <conditionalFormatting sqref="AV21:BA21">
    <cfRule type="cellIs" dxfId="163" priority="20" operator="equal">
      <formula>0</formula>
    </cfRule>
  </conditionalFormatting>
  <conditionalFormatting sqref="BI20:BI21">
    <cfRule type="cellIs" dxfId="162" priority="19" operator="equal">
      <formula>0</formula>
    </cfRule>
  </conditionalFormatting>
  <conditionalFormatting sqref="AP20:AT20">
    <cfRule type="cellIs" dxfId="161" priority="18" operator="equal">
      <formula>0</formula>
    </cfRule>
  </conditionalFormatting>
  <conditionalFormatting sqref="AV20 AY20">
    <cfRule type="cellIs" dxfId="160" priority="17" operator="equal">
      <formula>0</formula>
    </cfRule>
  </conditionalFormatting>
  <conditionalFormatting sqref="AW20:AX20 AZ20:BA20">
    <cfRule type="cellIs" dxfId="159" priority="16" operator="equal">
      <formula>0</formula>
    </cfRule>
  </conditionalFormatting>
  <conditionalFormatting sqref="BC20">
    <cfRule type="cellIs" dxfId="158" priority="15" operator="equal">
      <formula>0</formula>
    </cfRule>
  </conditionalFormatting>
  <conditionalFormatting sqref="BD20:BH20">
    <cfRule type="cellIs" dxfId="157" priority="14" operator="equal">
      <formula>0</formula>
    </cfRule>
  </conditionalFormatting>
  <conditionalFormatting sqref="BJ20">
    <cfRule type="cellIs" dxfId="156" priority="13" operator="equal">
      <formula>0</formula>
    </cfRule>
  </conditionalFormatting>
  <conditionalFormatting sqref="BX20">
    <cfRule type="cellIs" dxfId="155" priority="12" operator="equal">
      <formula>0</formula>
    </cfRule>
  </conditionalFormatting>
  <conditionalFormatting sqref="CE20:CH20">
    <cfRule type="cellIs" dxfId="154" priority="11" operator="equal">
      <formula>0</formula>
    </cfRule>
  </conditionalFormatting>
  <conditionalFormatting sqref="AM20">
    <cfRule type="cellIs" dxfId="153" priority="10" operator="equal">
      <formula>0</formula>
    </cfRule>
  </conditionalFormatting>
  <conditionalFormatting sqref="BJ21:BO21">
    <cfRule type="cellIs" dxfId="152" priority="9" operator="equal">
      <formula>0</formula>
    </cfRule>
  </conditionalFormatting>
  <conditionalFormatting sqref="BP20:BP21">
    <cfRule type="cellIs" dxfId="151" priority="8" operator="equal">
      <formula>0</formula>
    </cfRule>
  </conditionalFormatting>
  <conditionalFormatting sqref="BQ21:BV21">
    <cfRule type="cellIs" dxfId="150" priority="7" operator="equal">
      <formula>0</formula>
    </cfRule>
  </conditionalFormatting>
  <conditionalFormatting sqref="CD20:CD21">
    <cfRule type="cellIs" dxfId="149" priority="6" operator="equal">
      <formula>0</formula>
    </cfRule>
  </conditionalFormatting>
  <conditionalFormatting sqref="BW20:BW21">
    <cfRule type="cellIs" dxfId="148" priority="5" operator="equal">
      <formula>0</formula>
    </cfRule>
  </conditionalFormatting>
  <conditionalFormatting sqref="BX21:CC21">
    <cfRule type="cellIs" dxfId="147" priority="4" operator="equal">
      <formula>0</formula>
    </cfRule>
  </conditionalFormatting>
  <conditionalFormatting sqref="AK20">
    <cfRule type="cellIs" dxfId="146" priority="3" operator="equal">
      <formula>0</formula>
    </cfRule>
  </conditionalFormatting>
  <conditionalFormatting sqref="AL20">
    <cfRule type="cellIs" dxfId="145" priority="2" operator="equal">
      <formula>0</formula>
    </cfRule>
  </conditionalFormatting>
  <conditionalFormatting sqref="AJ20">
    <cfRule type="cellIs" dxfId="144" priority="1" operator="equal">
      <formula>0</formula>
    </cfRule>
  </conditionalFormatting>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R29"/>
  <sheetViews>
    <sheetView topLeftCell="C4" workbookViewId="0">
      <pane xSplit="10" ySplit="4" topLeftCell="CU8" activePane="bottomRight" state="frozen"/>
      <selection activeCell="C4" sqref="C4"/>
      <selection pane="topRight" activeCell="M4" sqref="M4"/>
      <selection pane="bottomLeft" activeCell="C8" sqref="C8"/>
      <selection pane="bottomRight" activeCell="DG27" sqref="DG27"/>
    </sheetView>
  </sheetViews>
  <sheetFormatPr defaultColWidth="8.85546875" defaultRowHeight="15" outlineLevelCol="1"/>
  <cols>
    <col min="1" max="1" width="2" style="304" hidden="1" customWidth="1"/>
    <col min="2" max="2" width="6.28515625" style="303" hidden="1" customWidth="1"/>
    <col min="3" max="3" width="25.140625" style="304" customWidth="1"/>
    <col min="4" max="4" width="0.7109375" style="304" customWidth="1" collapsed="1"/>
    <col min="5" max="5" width="19.28515625" style="304" hidden="1" customWidth="1"/>
    <col min="6" max="7" width="10.28515625" style="304" hidden="1" customWidth="1"/>
    <col min="8" max="8" width="9.28515625" style="304" hidden="1" customWidth="1" outlineLevel="1"/>
    <col min="9" max="9" width="0.7109375" style="304" customWidth="1" collapsed="1"/>
    <col min="10" max="10" width="17" style="304" customWidth="1"/>
    <col min="11" max="12" width="6.85546875" style="304" hidden="1" customWidth="1" outlineLevel="1"/>
    <col min="13" max="13" width="6.85546875" style="304" customWidth="1" collapsed="1"/>
    <col min="14" max="15" width="6.5703125" style="304" customWidth="1"/>
    <col min="16" max="16" width="7.5703125" style="304" customWidth="1"/>
    <col min="17" max="17" width="7.5703125" style="304" customWidth="1" outlineLevel="1"/>
    <col min="18" max="18" width="7" style="304" customWidth="1" outlineLevel="1"/>
    <col min="19" max="19" width="7.5703125" style="304" customWidth="1" outlineLevel="1"/>
    <col min="20" max="22" width="6.7109375" style="304" customWidth="1" outlineLevel="1"/>
    <col min="23" max="23" width="3.28515625" style="304" customWidth="1"/>
    <col min="24" max="24" width="17" style="304" hidden="1" customWidth="1" outlineLevel="1"/>
    <col min="25" max="26" width="10.28515625" style="304" hidden="1" customWidth="1" outlineLevel="1"/>
    <col min="27" max="27" width="9.28515625" style="304" hidden="1" customWidth="1" outlineLevel="1"/>
    <col min="28" max="28" width="2.42578125" style="304" hidden="1" customWidth="1" outlineLevel="1"/>
    <col min="29" max="29" width="2.42578125" style="303" hidden="1" customWidth="1" outlineLevel="1"/>
    <col min="30" max="30" width="6.28515625" style="304" customWidth="1" collapsed="1"/>
    <col min="31" max="31" width="8.42578125" style="304" hidden="1" customWidth="1" outlineLevel="1"/>
    <col min="32" max="32" width="8" style="304" hidden="1" customWidth="1" outlineLevel="1"/>
    <col min="33" max="35" width="7.28515625" style="304" hidden="1" customWidth="1" outlineLevel="1"/>
    <col min="36" max="36" width="6.7109375" style="304" hidden="1" customWidth="1" outlineLevel="1"/>
    <col min="37" max="37" width="2.28515625" style="304" hidden="1" customWidth="1" outlineLevel="1"/>
    <col min="38" max="43" width="6.7109375" style="304" hidden="1" customWidth="1" outlineLevel="1"/>
    <col min="44" max="44" width="2.7109375" style="304" hidden="1" customWidth="1" outlineLevel="1"/>
    <col min="45" max="45" width="6.7109375" style="304" hidden="1" customWidth="1" outlineLevel="1" collapsed="1"/>
    <col min="46" max="46" width="6.7109375" style="304" hidden="1" customWidth="1" outlineLevel="1"/>
    <col min="47" max="47" width="8.140625" style="304" hidden="1" customWidth="1" outlineLevel="1"/>
    <col min="48" max="50" width="6.7109375" style="304" hidden="1" customWidth="1" outlineLevel="1"/>
    <col min="51" max="51" width="2.5703125" style="304" hidden="1" customWidth="1" outlineLevel="1"/>
    <col min="52" max="52" width="6.7109375" style="304" hidden="1" customWidth="1" outlineLevel="1" collapsed="1"/>
    <col min="53" max="53" width="7.28515625" style="304" hidden="1" customWidth="1" outlineLevel="1"/>
    <col min="54" max="57" width="6.42578125" style="304" hidden="1" customWidth="1" outlineLevel="1"/>
    <col min="58" max="58" width="1.7109375" style="304" hidden="1" customWidth="1" outlineLevel="1"/>
    <col min="59" max="60" width="6.42578125" style="304" hidden="1" customWidth="1" outlineLevel="1"/>
    <col min="61" max="61" width="6.42578125" style="304" hidden="1" customWidth="1" outlineLevel="1" collapsed="1"/>
    <col min="62" max="64" width="7.42578125" style="304" hidden="1" customWidth="1" outlineLevel="1"/>
    <col min="65" max="65" width="1.5703125" style="304" hidden="1" customWidth="1" outlineLevel="1"/>
    <col min="66" max="66" width="7.42578125" style="304" hidden="1" customWidth="1" outlineLevel="1" collapsed="1"/>
    <col min="67" max="71" width="7.42578125" style="304" hidden="1" customWidth="1" outlineLevel="1"/>
    <col min="72" max="72" width="3.140625" style="304" hidden="1" customWidth="1" outlineLevel="1"/>
    <col min="73" max="78" width="7.42578125" style="304" hidden="1" customWidth="1" outlineLevel="1"/>
    <col min="79" max="79" width="2" style="304" hidden="1" customWidth="1" outlineLevel="1"/>
    <col min="80" max="80" width="7.42578125" style="304" customWidth="1" collapsed="1"/>
    <col min="81" max="83" width="7.42578125" style="304" customWidth="1"/>
    <col min="84" max="84" width="7.28515625" style="304" customWidth="1"/>
    <col min="85" max="85" width="7" style="304" customWidth="1"/>
    <col min="86" max="86" width="1.7109375" style="304" customWidth="1"/>
    <col min="87" max="87" width="7.7109375" style="304" customWidth="1"/>
    <col min="88" max="88" width="8.42578125" style="304" customWidth="1"/>
    <col min="89" max="92" width="6.140625" style="304" customWidth="1"/>
    <col min="93" max="93" width="2.7109375" style="304" customWidth="1"/>
    <col min="94" max="99" width="7" style="304" customWidth="1"/>
    <col min="100" max="100" width="2.28515625" style="304" customWidth="1"/>
    <col min="101" max="106" width="7.140625" style="304" customWidth="1"/>
    <col min="107" max="107" width="2" style="304" bestFit="1" customWidth="1"/>
    <col min="108" max="113" width="6.85546875" style="304" customWidth="1"/>
    <col min="114" max="16384" width="8.85546875" style="304"/>
  </cols>
  <sheetData>
    <row r="1" spans="2:122" ht="7.15" hidden="1" customHeight="1">
      <c r="N1" s="305" t="s">
        <v>436</v>
      </c>
      <c r="O1" s="305"/>
      <c r="P1" s="305"/>
      <c r="Q1" s="305"/>
      <c r="R1" s="305"/>
      <c r="S1" s="305"/>
      <c r="T1" s="305"/>
      <c r="U1" s="305"/>
      <c r="V1" s="305"/>
    </row>
    <row r="2" spans="2:122" ht="21.75" hidden="1" thickBot="1">
      <c r="C2" s="306" t="s">
        <v>437</v>
      </c>
      <c r="J2" s="307"/>
      <c r="AE2" s="307"/>
      <c r="AN2" s="307"/>
    </row>
    <row r="3" spans="2:122" ht="19.5" hidden="1" thickBot="1">
      <c r="B3" s="308"/>
      <c r="AE3" s="309"/>
      <c r="AW3" s="310"/>
    </row>
    <row r="4" spans="2:122" ht="15.75" thickBot="1">
      <c r="D4" s="311"/>
      <c r="E4" s="312" t="s">
        <v>438</v>
      </c>
      <c r="F4" s="313"/>
      <c r="G4" s="314"/>
      <c r="H4" s="314"/>
      <c r="I4" s="311"/>
      <c r="J4" s="312" t="s">
        <v>439</v>
      </c>
      <c r="K4" s="313"/>
      <c r="L4" s="313"/>
      <c r="M4" s="313"/>
      <c r="N4" s="313"/>
      <c r="O4" s="314"/>
      <c r="P4" s="313"/>
      <c r="Q4" s="313"/>
      <c r="R4" s="313"/>
      <c r="S4" s="313"/>
      <c r="T4" s="314"/>
      <c r="U4" s="315"/>
      <c r="V4" s="315"/>
      <c r="W4" s="303"/>
      <c r="X4" s="312" t="s">
        <v>440</v>
      </c>
      <c r="Y4" s="313"/>
      <c r="Z4" s="314"/>
      <c r="AA4" s="314"/>
      <c r="AB4" s="311"/>
      <c r="AD4" s="316" t="s">
        <v>441</v>
      </c>
      <c r="AE4" s="316"/>
      <c r="AF4" s="316"/>
      <c r="AG4" s="316"/>
      <c r="AH4" s="316"/>
      <c r="AI4" s="316"/>
      <c r="AJ4" s="316"/>
      <c r="AK4" s="316"/>
      <c r="AL4" s="316"/>
      <c r="AM4" s="316"/>
      <c r="AN4" s="316"/>
      <c r="AO4" s="316"/>
      <c r="AP4" s="316"/>
      <c r="AQ4" s="316"/>
      <c r="AR4" s="316"/>
      <c r="AS4" s="317"/>
      <c r="AT4" s="317"/>
      <c r="AU4" s="318"/>
      <c r="AV4" s="319" t="s">
        <v>442</v>
      </c>
      <c r="AW4" s="320" t="s">
        <v>442</v>
      </c>
      <c r="AX4" s="317"/>
      <c r="AY4" s="316"/>
      <c r="AZ4" s="316"/>
      <c r="BA4" s="321"/>
      <c r="BB4" s="321"/>
      <c r="BC4" s="316"/>
      <c r="BD4" s="321"/>
      <c r="BE4" s="316"/>
      <c r="BF4" s="316"/>
      <c r="BG4" s="322"/>
      <c r="BH4" s="316" t="s">
        <v>443</v>
      </c>
      <c r="BI4" s="323"/>
      <c r="BJ4" s="316"/>
      <c r="BK4" s="316"/>
      <c r="BL4" s="316"/>
      <c r="BM4" s="316"/>
      <c r="BN4" s="324"/>
      <c r="BO4" s="325"/>
      <c r="BP4" s="325"/>
      <c r="BQ4" s="325"/>
      <c r="BR4" s="325"/>
      <c r="BS4" s="326"/>
      <c r="BT4" s="316"/>
      <c r="BU4" s="324"/>
      <c r="BV4" s="325"/>
      <c r="BW4" s="325"/>
      <c r="BX4" s="325"/>
      <c r="BY4" s="325"/>
      <c r="BZ4" s="326"/>
      <c r="CA4" s="316"/>
      <c r="CB4" s="324"/>
      <c r="CC4" s="326"/>
      <c r="CD4" s="325"/>
      <c r="CE4" s="325"/>
      <c r="CF4" s="325"/>
      <c r="CG4" s="326"/>
      <c r="CH4" s="316"/>
      <c r="CI4" s="324"/>
      <c r="CJ4" s="325"/>
      <c r="CK4" s="325"/>
      <c r="CL4" s="325"/>
      <c r="CM4" s="325"/>
      <c r="CN4" s="326"/>
      <c r="CO4" s="316"/>
      <c r="CP4" s="324"/>
      <c r="CQ4" s="325"/>
      <c r="CR4" s="325"/>
      <c r="CS4" s="325"/>
      <c r="CT4" s="326"/>
      <c r="CU4" s="325"/>
      <c r="CV4" s="303"/>
      <c r="CW4" s="303"/>
      <c r="CX4" s="303"/>
      <c r="CY4" s="303"/>
      <c r="CZ4" s="303"/>
      <c r="DA4" s="303"/>
      <c r="DB4" s="327"/>
      <c r="DC4" s="303"/>
      <c r="DD4" s="303"/>
      <c r="DE4" s="303"/>
      <c r="DF4" s="303"/>
      <c r="DG4" s="303"/>
      <c r="DH4" s="303"/>
    </row>
    <row r="5" spans="2:122" ht="15.75" thickBot="1">
      <c r="C5" s="658" t="s">
        <v>444</v>
      </c>
      <c r="D5" s="328"/>
      <c r="E5" s="656" t="s">
        <v>445</v>
      </c>
      <c r="F5" s="329" t="s">
        <v>113</v>
      </c>
      <c r="G5" s="329" t="s">
        <v>446</v>
      </c>
      <c r="H5" s="329" t="s">
        <v>447</v>
      </c>
      <c r="I5" s="328"/>
      <c r="J5" s="666" t="s">
        <v>448</v>
      </c>
      <c r="K5" s="330" t="s">
        <v>449</v>
      </c>
      <c r="L5" s="331"/>
      <c r="M5" s="331"/>
      <c r="N5" s="331"/>
      <c r="O5" s="331"/>
      <c r="P5" s="331"/>
      <c r="Q5" s="331"/>
      <c r="R5" s="331"/>
      <c r="S5" s="331"/>
      <c r="T5" s="331"/>
      <c r="U5" s="331"/>
      <c r="V5" s="331"/>
      <c r="W5" s="328"/>
      <c r="X5" s="656" t="s">
        <v>445</v>
      </c>
      <c r="Y5" s="329" t="s">
        <v>113</v>
      </c>
      <c r="Z5" s="329" t="s">
        <v>446</v>
      </c>
      <c r="AA5" s="329" t="s">
        <v>447</v>
      </c>
      <c r="AB5" s="332"/>
      <c r="AC5" s="333"/>
      <c r="AD5" s="334"/>
      <c r="AE5" s="335" t="s">
        <v>450</v>
      </c>
      <c r="AF5" s="335" t="s">
        <v>451</v>
      </c>
      <c r="AG5" s="335" t="s">
        <v>452</v>
      </c>
      <c r="AH5" s="335" t="s">
        <v>451</v>
      </c>
      <c r="AI5" s="335" t="s">
        <v>453</v>
      </c>
      <c r="AJ5" s="335" t="s">
        <v>454</v>
      </c>
      <c r="AK5" s="336" t="s">
        <v>454</v>
      </c>
      <c r="AL5" s="335" t="s">
        <v>450</v>
      </c>
      <c r="AM5" s="335" t="s">
        <v>451</v>
      </c>
      <c r="AN5" s="335" t="s">
        <v>452</v>
      </c>
      <c r="AO5" s="335" t="s">
        <v>451</v>
      </c>
      <c r="AP5" s="335" t="s">
        <v>453</v>
      </c>
      <c r="AQ5" s="335" t="s">
        <v>454</v>
      </c>
      <c r="AR5" s="336" t="s">
        <v>454</v>
      </c>
      <c r="AS5" s="335" t="s">
        <v>450</v>
      </c>
      <c r="AT5" s="335" t="s">
        <v>451</v>
      </c>
      <c r="AU5" s="337" t="s">
        <v>452</v>
      </c>
      <c r="AV5" s="335" t="s">
        <v>451</v>
      </c>
      <c r="AW5" s="335" t="s">
        <v>453</v>
      </c>
      <c r="AX5" s="335" t="s">
        <v>454</v>
      </c>
      <c r="AY5" s="336" t="s">
        <v>454</v>
      </c>
      <c r="AZ5" s="335" t="s">
        <v>450</v>
      </c>
      <c r="BA5" s="335" t="s">
        <v>451</v>
      </c>
      <c r="BB5" s="335" t="s">
        <v>452</v>
      </c>
      <c r="BC5" s="335" t="s">
        <v>451</v>
      </c>
      <c r="BD5" s="335" t="s">
        <v>453</v>
      </c>
      <c r="BE5" s="335" t="s">
        <v>454</v>
      </c>
      <c r="BF5" s="336" t="s">
        <v>454</v>
      </c>
      <c r="BG5" s="335" t="s">
        <v>450</v>
      </c>
      <c r="BH5" s="335" t="s">
        <v>451</v>
      </c>
      <c r="BI5" s="335" t="s">
        <v>452</v>
      </c>
      <c r="BJ5" s="335" t="s">
        <v>451</v>
      </c>
      <c r="BK5" s="335" t="s">
        <v>453</v>
      </c>
      <c r="BL5" s="335" t="s">
        <v>454</v>
      </c>
      <c r="BM5" s="336" t="s">
        <v>454</v>
      </c>
      <c r="BN5" s="335" t="s">
        <v>450</v>
      </c>
      <c r="BO5" s="335" t="s">
        <v>451</v>
      </c>
      <c r="BP5" s="335" t="s">
        <v>452</v>
      </c>
      <c r="BQ5" s="335" t="s">
        <v>451</v>
      </c>
      <c r="BR5" s="335" t="s">
        <v>453</v>
      </c>
      <c r="BS5" s="335" t="s">
        <v>454</v>
      </c>
      <c r="BT5" s="336" t="s">
        <v>454</v>
      </c>
      <c r="BU5" s="335" t="s">
        <v>450</v>
      </c>
      <c r="BV5" s="335" t="s">
        <v>451</v>
      </c>
      <c r="BW5" s="335" t="s">
        <v>452</v>
      </c>
      <c r="BX5" s="335" t="s">
        <v>451</v>
      </c>
      <c r="BY5" s="335" t="s">
        <v>453</v>
      </c>
      <c r="BZ5" s="335" t="s">
        <v>454</v>
      </c>
      <c r="CA5" s="336" t="s">
        <v>454</v>
      </c>
      <c r="CB5" s="335" t="s">
        <v>450</v>
      </c>
      <c r="CC5" s="335" t="s">
        <v>451</v>
      </c>
      <c r="CD5" s="335" t="s">
        <v>452</v>
      </c>
      <c r="CE5" s="335" t="s">
        <v>451</v>
      </c>
      <c r="CF5" s="335" t="s">
        <v>453</v>
      </c>
      <c r="CG5" s="335" t="s">
        <v>454</v>
      </c>
      <c r="CH5" s="336" t="s">
        <v>454</v>
      </c>
      <c r="CI5" s="335" t="s">
        <v>450</v>
      </c>
      <c r="CJ5" s="335" t="s">
        <v>451</v>
      </c>
      <c r="CK5" s="335" t="s">
        <v>452</v>
      </c>
      <c r="CL5" s="335" t="s">
        <v>451</v>
      </c>
      <c r="CM5" s="335" t="s">
        <v>453</v>
      </c>
      <c r="CN5" s="335" t="s">
        <v>454</v>
      </c>
      <c r="CO5" s="336" t="s">
        <v>454</v>
      </c>
      <c r="CP5" s="335" t="s">
        <v>450</v>
      </c>
      <c r="CQ5" s="335" t="s">
        <v>451</v>
      </c>
      <c r="CR5" s="335" t="s">
        <v>452</v>
      </c>
      <c r="CS5" s="335" t="s">
        <v>451</v>
      </c>
      <c r="CT5" s="335" t="s">
        <v>453</v>
      </c>
      <c r="CU5" s="335" t="s">
        <v>454</v>
      </c>
      <c r="CV5" s="336" t="s">
        <v>454</v>
      </c>
      <c r="CW5" s="335" t="s">
        <v>450</v>
      </c>
      <c r="CX5" s="335" t="s">
        <v>451</v>
      </c>
      <c r="CY5" s="335" t="s">
        <v>452</v>
      </c>
      <c r="CZ5" s="335" t="s">
        <v>451</v>
      </c>
      <c r="DA5" s="335" t="s">
        <v>453</v>
      </c>
      <c r="DB5" s="335" t="s">
        <v>454</v>
      </c>
      <c r="DC5" s="336" t="s">
        <v>454</v>
      </c>
      <c r="DD5" s="335" t="s">
        <v>450</v>
      </c>
      <c r="DE5" s="335" t="s">
        <v>451</v>
      </c>
      <c r="DF5" s="335" t="s">
        <v>452</v>
      </c>
      <c r="DG5" s="335" t="s">
        <v>451</v>
      </c>
      <c r="DH5" s="335" t="s">
        <v>453</v>
      </c>
      <c r="DI5" s="335" t="s">
        <v>454</v>
      </c>
    </row>
    <row r="6" spans="2:122" s="355" customFormat="1" ht="15.75" thickBot="1">
      <c r="B6" s="338"/>
      <c r="C6" s="659"/>
      <c r="D6" s="339"/>
      <c r="E6" s="657"/>
      <c r="F6" s="340"/>
      <c r="G6" s="340"/>
      <c r="H6" s="340"/>
      <c r="I6" s="339"/>
      <c r="J6" s="667"/>
      <c r="K6" s="341">
        <v>43383</v>
      </c>
      <c r="L6" s="551">
        <f t="shared" ref="L6:T6" si="0">M6-7</f>
        <v>43390</v>
      </c>
      <c r="M6" s="551">
        <f t="shared" si="0"/>
        <v>43397</v>
      </c>
      <c r="N6" s="551">
        <f t="shared" si="0"/>
        <v>43404</v>
      </c>
      <c r="O6" s="551">
        <f t="shared" si="0"/>
        <v>43411</v>
      </c>
      <c r="P6" s="551">
        <f t="shared" si="0"/>
        <v>43418</v>
      </c>
      <c r="Q6" s="551">
        <f t="shared" si="0"/>
        <v>43425</v>
      </c>
      <c r="R6" s="551">
        <f t="shared" si="0"/>
        <v>43432</v>
      </c>
      <c r="S6" s="551">
        <f t="shared" si="0"/>
        <v>43439</v>
      </c>
      <c r="T6" s="551">
        <f t="shared" si="0"/>
        <v>43446</v>
      </c>
      <c r="U6" s="551">
        <f>V6-7</f>
        <v>43453</v>
      </c>
      <c r="V6" s="551">
        <v>43460</v>
      </c>
      <c r="W6" s="339"/>
      <c r="X6" s="657"/>
      <c r="Y6" s="340"/>
      <c r="Z6" s="340"/>
      <c r="AA6" s="340"/>
      <c r="AB6" s="343"/>
      <c r="AC6" s="344"/>
      <c r="AD6" s="345"/>
      <c r="AE6" s="346">
        <v>43381</v>
      </c>
      <c r="AF6" s="346">
        <f t="shared" ref="AF6:CO6" si="1">+AE6+1</f>
        <v>43382</v>
      </c>
      <c r="AG6" s="346">
        <f t="shared" si="1"/>
        <v>43383</v>
      </c>
      <c r="AH6" s="346">
        <f t="shared" si="1"/>
        <v>43384</v>
      </c>
      <c r="AI6" s="346">
        <f t="shared" si="1"/>
        <v>43385</v>
      </c>
      <c r="AJ6" s="346">
        <f t="shared" si="1"/>
        <v>43386</v>
      </c>
      <c r="AK6" s="347">
        <f t="shared" si="1"/>
        <v>43387</v>
      </c>
      <c r="AL6" s="346">
        <f t="shared" si="1"/>
        <v>43388</v>
      </c>
      <c r="AM6" s="346">
        <f t="shared" si="1"/>
        <v>43389</v>
      </c>
      <c r="AN6" s="346">
        <f t="shared" si="1"/>
        <v>43390</v>
      </c>
      <c r="AO6" s="346">
        <f t="shared" si="1"/>
        <v>43391</v>
      </c>
      <c r="AP6" s="346">
        <f t="shared" si="1"/>
        <v>43392</v>
      </c>
      <c r="AQ6" s="346">
        <f t="shared" si="1"/>
        <v>43393</v>
      </c>
      <c r="AR6" s="347">
        <f t="shared" si="1"/>
        <v>43394</v>
      </c>
      <c r="AS6" s="346">
        <f t="shared" si="1"/>
        <v>43395</v>
      </c>
      <c r="AT6" s="346">
        <f t="shared" si="1"/>
        <v>43396</v>
      </c>
      <c r="AU6" s="346">
        <f t="shared" si="1"/>
        <v>43397</v>
      </c>
      <c r="AV6" s="346">
        <f t="shared" si="1"/>
        <v>43398</v>
      </c>
      <c r="AW6" s="346">
        <f t="shared" si="1"/>
        <v>43399</v>
      </c>
      <c r="AX6" s="346">
        <f t="shared" si="1"/>
        <v>43400</v>
      </c>
      <c r="AY6" s="347">
        <f t="shared" si="1"/>
        <v>43401</v>
      </c>
      <c r="AZ6" s="346">
        <f t="shared" si="1"/>
        <v>43402</v>
      </c>
      <c r="BA6" s="346">
        <f t="shared" si="1"/>
        <v>43403</v>
      </c>
      <c r="BB6" s="346">
        <f t="shared" si="1"/>
        <v>43404</v>
      </c>
      <c r="BC6" s="346">
        <f t="shared" si="1"/>
        <v>43405</v>
      </c>
      <c r="BD6" s="346">
        <f t="shared" si="1"/>
        <v>43406</v>
      </c>
      <c r="BE6" s="346">
        <f t="shared" si="1"/>
        <v>43407</v>
      </c>
      <c r="BF6" s="347">
        <f t="shared" si="1"/>
        <v>43408</v>
      </c>
      <c r="BG6" s="346">
        <f t="shared" si="1"/>
        <v>43409</v>
      </c>
      <c r="BH6" s="348">
        <f t="shared" si="1"/>
        <v>43410</v>
      </c>
      <c r="BI6" s="346">
        <f t="shared" si="1"/>
        <v>43411</v>
      </c>
      <c r="BJ6" s="346">
        <f t="shared" si="1"/>
        <v>43412</v>
      </c>
      <c r="BK6" s="349">
        <f t="shared" si="1"/>
        <v>43413</v>
      </c>
      <c r="BL6" s="346">
        <f t="shared" si="1"/>
        <v>43414</v>
      </c>
      <c r="BM6" s="347">
        <f t="shared" si="1"/>
        <v>43415</v>
      </c>
      <c r="BN6" s="350">
        <f t="shared" si="1"/>
        <v>43416</v>
      </c>
      <c r="BO6" s="350">
        <f t="shared" si="1"/>
        <v>43417</v>
      </c>
      <c r="BP6" s="350">
        <f t="shared" si="1"/>
        <v>43418</v>
      </c>
      <c r="BQ6" s="350">
        <f t="shared" si="1"/>
        <v>43419</v>
      </c>
      <c r="BR6" s="350">
        <f t="shared" si="1"/>
        <v>43420</v>
      </c>
      <c r="BS6" s="350">
        <f t="shared" si="1"/>
        <v>43421</v>
      </c>
      <c r="BT6" s="351">
        <f t="shared" si="1"/>
        <v>43422</v>
      </c>
      <c r="BU6" s="350">
        <f t="shared" si="1"/>
        <v>43423</v>
      </c>
      <c r="BV6" s="350">
        <f t="shared" si="1"/>
        <v>43424</v>
      </c>
      <c r="BW6" s="350">
        <f t="shared" si="1"/>
        <v>43425</v>
      </c>
      <c r="BX6" s="350">
        <f t="shared" si="1"/>
        <v>43426</v>
      </c>
      <c r="BY6" s="350">
        <f t="shared" si="1"/>
        <v>43427</v>
      </c>
      <c r="BZ6" s="350">
        <f t="shared" si="1"/>
        <v>43428</v>
      </c>
      <c r="CA6" s="351">
        <f t="shared" si="1"/>
        <v>43429</v>
      </c>
      <c r="CB6" s="350">
        <f t="shared" si="1"/>
        <v>43430</v>
      </c>
      <c r="CC6" s="350">
        <f t="shared" si="1"/>
        <v>43431</v>
      </c>
      <c r="CD6" s="350">
        <f t="shared" si="1"/>
        <v>43432</v>
      </c>
      <c r="CE6" s="350">
        <f t="shared" si="1"/>
        <v>43433</v>
      </c>
      <c r="CF6" s="350">
        <f t="shared" si="1"/>
        <v>43434</v>
      </c>
      <c r="CG6" s="350">
        <f t="shared" si="1"/>
        <v>43435</v>
      </c>
      <c r="CH6" s="351">
        <f t="shared" si="1"/>
        <v>43436</v>
      </c>
      <c r="CI6" s="350">
        <f t="shared" si="1"/>
        <v>43437</v>
      </c>
      <c r="CJ6" s="350">
        <f t="shared" si="1"/>
        <v>43438</v>
      </c>
      <c r="CK6" s="350">
        <f t="shared" si="1"/>
        <v>43439</v>
      </c>
      <c r="CL6" s="350">
        <f t="shared" si="1"/>
        <v>43440</v>
      </c>
      <c r="CM6" s="350">
        <f t="shared" si="1"/>
        <v>43441</v>
      </c>
      <c r="CN6" s="350">
        <f t="shared" si="1"/>
        <v>43442</v>
      </c>
      <c r="CO6" s="351">
        <f t="shared" si="1"/>
        <v>43443</v>
      </c>
      <c r="CP6" s="352">
        <f>CO6+1</f>
        <v>43444</v>
      </c>
      <c r="CQ6" s="352">
        <f t="shared" ref="CQ6:DB6" si="2">CP6+1</f>
        <v>43445</v>
      </c>
      <c r="CR6" s="352">
        <f t="shared" si="2"/>
        <v>43446</v>
      </c>
      <c r="CS6" s="352">
        <f t="shared" si="2"/>
        <v>43447</v>
      </c>
      <c r="CT6" s="352">
        <f t="shared" si="2"/>
        <v>43448</v>
      </c>
      <c r="CU6" s="352">
        <f t="shared" si="2"/>
        <v>43449</v>
      </c>
      <c r="CV6" s="353"/>
      <c r="CW6" s="352">
        <v>43451</v>
      </c>
      <c r="CX6" s="352">
        <f t="shared" si="2"/>
        <v>43452</v>
      </c>
      <c r="CY6" s="352">
        <f t="shared" si="2"/>
        <v>43453</v>
      </c>
      <c r="CZ6" s="352">
        <f t="shared" si="2"/>
        <v>43454</v>
      </c>
      <c r="DA6" s="352">
        <f t="shared" si="2"/>
        <v>43455</v>
      </c>
      <c r="DB6" s="352">
        <f t="shared" si="2"/>
        <v>43456</v>
      </c>
      <c r="DC6" s="352"/>
      <c r="DD6" s="352">
        <f>DB6+2</f>
        <v>43458</v>
      </c>
      <c r="DE6" s="352">
        <f t="shared" ref="DE6:DI6" si="3">DD6+1</f>
        <v>43459</v>
      </c>
      <c r="DF6" s="352">
        <f t="shared" si="3"/>
        <v>43460</v>
      </c>
      <c r="DG6" s="352">
        <f t="shared" si="3"/>
        <v>43461</v>
      </c>
      <c r="DH6" s="352">
        <f t="shared" si="3"/>
        <v>43462</v>
      </c>
      <c r="DI6" s="352">
        <f t="shared" si="3"/>
        <v>43463</v>
      </c>
      <c r="DJ6" s="354"/>
      <c r="DK6" s="354"/>
      <c r="DL6" s="354"/>
      <c r="DM6" s="354"/>
      <c r="DN6" s="354"/>
      <c r="DO6" s="354"/>
      <c r="DP6" s="354"/>
      <c r="DQ6" s="354"/>
      <c r="DR6" s="354"/>
    </row>
    <row r="7" spans="2:122" s="355" customFormat="1" ht="15.75" thickBot="1">
      <c r="B7" s="356"/>
      <c r="C7" s="357"/>
      <c r="D7" s="339"/>
      <c r="E7" s="358"/>
      <c r="F7" s="361"/>
      <c r="G7" s="361"/>
      <c r="H7" s="361"/>
      <c r="I7" s="339"/>
      <c r="J7" s="358"/>
      <c r="K7" s="360"/>
      <c r="L7" s="360"/>
      <c r="M7" s="360"/>
      <c r="N7" s="360"/>
      <c r="O7" s="360"/>
      <c r="P7" s="360"/>
      <c r="Q7" s="360"/>
      <c r="R7" s="360"/>
      <c r="S7" s="360"/>
      <c r="T7" s="360"/>
      <c r="U7" s="360"/>
      <c r="V7" s="360"/>
      <c r="W7" s="339"/>
      <c r="X7" s="358"/>
      <c r="Y7" s="361"/>
      <c r="Z7" s="361"/>
      <c r="AA7" s="361"/>
      <c r="AB7" s="343"/>
      <c r="AC7" s="344"/>
      <c r="AD7" s="362"/>
      <c r="AE7" s="363" t="s">
        <v>113</v>
      </c>
      <c r="AF7" s="363" t="s">
        <v>113</v>
      </c>
      <c r="AG7" s="363" t="s">
        <v>113</v>
      </c>
      <c r="AH7" s="363" t="s">
        <v>113</v>
      </c>
      <c r="AI7" s="363" t="s">
        <v>113</v>
      </c>
      <c r="AJ7" s="363" t="s">
        <v>113</v>
      </c>
      <c r="AK7" s="363"/>
      <c r="AL7" s="363" t="s">
        <v>113</v>
      </c>
      <c r="AM7" s="363" t="s">
        <v>113</v>
      </c>
      <c r="AN7" s="363" t="s">
        <v>113</v>
      </c>
      <c r="AO7" s="363" t="s">
        <v>113</v>
      </c>
      <c r="AP7" s="363" t="s">
        <v>113</v>
      </c>
      <c r="AQ7" s="363" t="s">
        <v>113</v>
      </c>
      <c r="AR7" s="363"/>
      <c r="AS7" s="363" t="s">
        <v>113</v>
      </c>
      <c r="AT7" s="363" t="s">
        <v>113</v>
      </c>
      <c r="AU7" s="363" t="s">
        <v>113</v>
      </c>
      <c r="AV7" s="363" t="s">
        <v>113</v>
      </c>
      <c r="AW7" s="363" t="s">
        <v>113</v>
      </c>
      <c r="AX7" s="363" t="s">
        <v>113</v>
      </c>
      <c r="AY7" s="363"/>
      <c r="AZ7" s="363" t="s">
        <v>113</v>
      </c>
      <c r="BA7" s="363" t="s">
        <v>113</v>
      </c>
      <c r="BB7" s="363" t="s">
        <v>113</v>
      </c>
      <c r="BC7" s="363" t="s">
        <v>446</v>
      </c>
      <c r="BD7" s="363" t="s">
        <v>446</v>
      </c>
      <c r="BE7" s="363" t="s">
        <v>446</v>
      </c>
      <c r="BF7" s="363" t="s">
        <v>446</v>
      </c>
      <c r="BG7" s="363" t="s">
        <v>446</v>
      </c>
      <c r="BH7" s="363" t="s">
        <v>446</v>
      </c>
      <c r="BI7" s="363" t="s">
        <v>446</v>
      </c>
      <c r="BJ7" s="363" t="s">
        <v>446</v>
      </c>
      <c r="BK7" s="363" t="s">
        <v>446</v>
      </c>
      <c r="BL7" s="363" t="s">
        <v>446</v>
      </c>
      <c r="BM7" s="363" t="s">
        <v>446</v>
      </c>
      <c r="BN7" s="363" t="s">
        <v>446</v>
      </c>
      <c r="BO7" s="363" t="s">
        <v>446</v>
      </c>
      <c r="BP7" s="363" t="s">
        <v>446</v>
      </c>
      <c r="BQ7" s="363" t="s">
        <v>446</v>
      </c>
      <c r="BR7" s="363" t="s">
        <v>446</v>
      </c>
      <c r="BS7" s="363" t="s">
        <v>446</v>
      </c>
      <c r="BT7" s="363" t="s">
        <v>446</v>
      </c>
      <c r="BU7" s="363" t="s">
        <v>446</v>
      </c>
      <c r="BV7" s="363" t="s">
        <v>446</v>
      </c>
      <c r="BW7" s="363" t="s">
        <v>446</v>
      </c>
      <c r="BX7" s="363" t="s">
        <v>446</v>
      </c>
      <c r="BY7" s="363" t="s">
        <v>446</v>
      </c>
      <c r="BZ7" s="363" t="s">
        <v>446</v>
      </c>
      <c r="CA7" s="363" t="s">
        <v>446</v>
      </c>
      <c r="CB7" s="363" t="s">
        <v>446</v>
      </c>
      <c r="CC7" s="363" t="s">
        <v>446</v>
      </c>
      <c r="CD7" s="363" t="s">
        <v>446</v>
      </c>
      <c r="CE7" s="363" t="s">
        <v>446</v>
      </c>
      <c r="CF7" s="363" t="s">
        <v>446</v>
      </c>
      <c r="CG7" s="364" t="s">
        <v>447</v>
      </c>
      <c r="CH7" s="365" t="s">
        <v>455</v>
      </c>
      <c r="CI7" s="364" t="s">
        <v>447</v>
      </c>
      <c r="CJ7" s="364" t="s">
        <v>447</v>
      </c>
      <c r="CK7" s="364" t="s">
        <v>447</v>
      </c>
      <c r="CL7" s="364" t="s">
        <v>447</v>
      </c>
      <c r="CM7" s="364" t="s">
        <v>447</v>
      </c>
      <c r="CN7" s="364" t="s">
        <v>447</v>
      </c>
      <c r="CO7" s="364"/>
      <c r="CP7" s="364" t="s">
        <v>447</v>
      </c>
      <c r="CQ7" s="364" t="s">
        <v>447</v>
      </c>
      <c r="CR7" s="364" t="s">
        <v>447</v>
      </c>
      <c r="CS7" s="364" t="s">
        <v>447</v>
      </c>
      <c r="CT7" s="364" t="s">
        <v>447</v>
      </c>
      <c r="CU7" s="364" t="s">
        <v>447</v>
      </c>
      <c r="CV7" s="364"/>
      <c r="CW7" s="364" t="s">
        <v>447</v>
      </c>
      <c r="CX7" s="364" t="s">
        <v>447</v>
      </c>
      <c r="CY7" s="364" t="s">
        <v>447</v>
      </c>
      <c r="CZ7" s="364" t="s">
        <v>447</v>
      </c>
      <c r="DA7" s="364" t="s">
        <v>447</v>
      </c>
      <c r="DB7" s="364" t="s">
        <v>447</v>
      </c>
      <c r="DC7" s="364"/>
      <c r="DD7" s="364" t="s">
        <v>447</v>
      </c>
      <c r="DE7" s="364" t="s">
        <v>447</v>
      </c>
      <c r="DF7" s="364" t="s">
        <v>447</v>
      </c>
      <c r="DG7" s="364" t="s">
        <v>447</v>
      </c>
      <c r="DH7" s="364" t="s">
        <v>447</v>
      </c>
      <c r="DI7" s="364" t="s">
        <v>447</v>
      </c>
    </row>
    <row r="8" spans="2:122" s="355" customFormat="1" ht="15.75">
      <c r="B8" s="366"/>
      <c r="C8" s="663">
        <v>186269505</v>
      </c>
      <c r="D8" s="328"/>
      <c r="E8" s="367" t="s">
        <v>456</v>
      </c>
      <c r="F8" s="372">
        <f>SUM(K8:N8)</f>
        <v>40</v>
      </c>
      <c r="G8" s="372">
        <f>SUM(O8:R8)</f>
        <v>40</v>
      </c>
      <c r="H8" s="372">
        <f>SUM(S8:V8)</f>
        <v>160</v>
      </c>
      <c r="I8" s="328"/>
      <c r="J8" s="367" t="s">
        <v>457</v>
      </c>
      <c r="K8" s="369">
        <v>0</v>
      </c>
      <c r="L8" s="370">
        <v>0</v>
      </c>
      <c r="M8" s="369">
        <v>0</v>
      </c>
      <c r="N8" s="369">
        <v>40</v>
      </c>
      <c r="O8" s="369">
        <v>0</v>
      </c>
      <c r="P8" s="369">
        <v>0</v>
      </c>
      <c r="Q8" s="369">
        <v>40</v>
      </c>
      <c r="R8" s="371">
        <v>0</v>
      </c>
      <c r="S8" s="371">
        <v>40</v>
      </c>
      <c r="T8" s="369">
        <v>40</v>
      </c>
      <c r="U8" s="369">
        <v>40</v>
      </c>
      <c r="V8" s="369">
        <v>40</v>
      </c>
      <c r="W8" s="328"/>
      <c r="X8" s="367" t="s">
        <v>456</v>
      </c>
      <c r="Y8" s="372">
        <f>SUM(K8:N8)</f>
        <v>40</v>
      </c>
      <c r="Z8" s="372">
        <f>SUM(O8:R8)</f>
        <v>40</v>
      </c>
      <c r="AA8" s="372">
        <f>SUM(S8:V8)</f>
        <v>160</v>
      </c>
      <c r="AB8" s="332"/>
      <c r="AC8" s="333"/>
      <c r="AD8" s="367" t="s">
        <v>458</v>
      </c>
      <c r="AE8" s="373"/>
      <c r="AF8" s="373"/>
      <c r="AG8" s="373"/>
      <c r="AH8" s="373"/>
      <c r="AI8" s="373"/>
      <c r="AJ8" s="373">
        <v>0</v>
      </c>
      <c r="AK8" s="374">
        <v>0</v>
      </c>
      <c r="AL8" s="373"/>
      <c r="AM8" s="375"/>
      <c r="AN8" s="375"/>
      <c r="AO8" s="375"/>
      <c r="AP8" s="375"/>
      <c r="AQ8" s="375"/>
      <c r="AR8" s="376"/>
      <c r="AS8" s="375"/>
      <c r="AT8" s="375"/>
      <c r="AU8" s="375"/>
      <c r="AV8" s="375"/>
      <c r="AW8" s="375"/>
      <c r="AX8" s="375"/>
      <c r="AY8" s="376"/>
      <c r="AZ8" s="375"/>
      <c r="BA8" s="375"/>
      <c r="BB8" s="375">
        <v>2</v>
      </c>
      <c r="BC8" s="375"/>
      <c r="BD8" s="375"/>
      <c r="BE8" s="375"/>
      <c r="BF8" s="376"/>
      <c r="BG8" s="375"/>
      <c r="BH8" s="375"/>
      <c r="BI8" s="375"/>
      <c r="BJ8" s="375"/>
      <c r="BK8" s="375"/>
      <c r="BL8" s="375"/>
      <c r="BM8" s="376"/>
      <c r="BN8" s="375"/>
      <c r="BO8" s="375"/>
      <c r="BP8" s="375">
        <v>38</v>
      </c>
      <c r="BQ8" s="375"/>
      <c r="BR8" s="373"/>
      <c r="BS8" s="373"/>
      <c r="BT8" s="374"/>
      <c r="BU8" s="373"/>
      <c r="BV8" s="373"/>
      <c r="BW8" s="373">
        <v>40</v>
      </c>
      <c r="BX8" s="373"/>
      <c r="BY8" s="373"/>
      <c r="BZ8" s="373"/>
      <c r="CA8" s="374"/>
      <c r="CB8" s="373"/>
      <c r="CC8" s="373"/>
      <c r="CD8" s="373"/>
      <c r="CE8" s="373"/>
      <c r="CF8" s="373"/>
      <c r="CG8" s="373"/>
      <c r="CH8" s="374"/>
      <c r="CI8" s="373"/>
      <c r="CJ8" s="373"/>
      <c r="CK8" s="373">
        <v>40</v>
      </c>
      <c r="CL8" s="373"/>
      <c r="CM8" s="373"/>
      <c r="CN8" s="373"/>
      <c r="CO8" s="374"/>
      <c r="CP8" s="373"/>
      <c r="CQ8" s="373"/>
      <c r="CR8" s="373">
        <v>40</v>
      </c>
      <c r="CS8" s="373"/>
      <c r="CT8" s="373"/>
      <c r="CU8" s="373"/>
      <c r="CV8" s="378"/>
      <c r="CW8" s="373"/>
      <c r="CX8" s="373"/>
      <c r="CY8" s="373">
        <v>40</v>
      </c>
      <c r="CZ8" s="373"/>
      <c r="DA8" s="373"/>
      <c r="DB8" s="373"/>
      <c r="DC8" s="378"/>
      <c r="DD8" s="373"/>
      <c r="DE8" s="373"/>
      <c r="DF8" s="377">
        <f>40+50</f>
        <v>90</v>
      </c>
      <c r="DG8" s="373"/>
      <c r="DH8" s="373"/>
      <c r="DI8" s="373"/>
    </row>
    <row r="9" spans="2:122" s="307" customFormat="1" ht="15.75">
      <c r="B9" s="366"/>
      <c r="C9" s="664"/>
      <c r="D9" s="339"/>
      <c r="E9" s="379" t="s">
        <v>459</v>
      </c>
      <c r="F9" s="372">
        <f>+SUM(K9:M9)</f>
        <v>0</v>
      </c>
      <c r="G9" s="372">
        <f>+SUM(N9:R9)</f>
        <v>80</v>
      </c>
      <c r="H9" s="372">
        <f>+SUM(S9:V9)</f>
        <v>210</v>
      </c>
      <c r="I9" s="339"/>
      <c r="J9" s="379" t="s">
        <v>459</v>
      </c>
      <c r="K9" s="380">
        <f>SUM(AE8:AG8)</f>
        <v>0</v>
      </c>
      <c r="L9" s="380">
        <f>SUM(AH8:AN8)</f>
        <v>0</v>
      </c>
      <c r="M9" s="380">
        <f>SUM(AO8:AU8)</f>
        <v>0</v>
      </c>
      <c r="N9" s="380">
        <f>SUM(AV8:BB8)</f>
        <v>2</v>
      </c>
      <c r="O9" s="380">
        <f>SUM(BC8:BI8)</f>
        <v>0</v>
      </c>
      <c r="P9" s="380">
        <f>SUM(BJ8:BP8)</f>
        <v>38</v>
      </c>
      <c r="Q9" s="380">
        <f>SUM(BQ8:BW8)</f>
        <v>40</v>
      </c>
      <c r="R9" s="381">
        <f>SUM(BX8:CD8)</f>
        <v>0</v>
      </c>
      <c r="S9" s="381">
        <f>SUM(CE8:CK8)</f>
        <v>40</v>
      </c>
      <c r="T9" s="380">
        <f>SUM(CL8:CR8)</f>
        <v>40</v>
      </c>
      <c r="U9" s="380">
        <f>SUM(CS8:CY8)</f>
        <v>40</v>
      </c>
      <c r="V9" s="380">
        <f>SUM(CZ8:DF8)</f>
        <v>90</v>
      </c>
      <c r="W9" s="339"/>
      <c r="X9" s="382" t="s">
        <v>460</v>
      </c>
      <c r="Y9" s="380">
        <f>SUMIF($AE$7:$CU$7,$Y$5,$AE9:$CU9)</f>
        <v>2</v>
      </c>
      <c r="Z9" s="380">
        <f>SUMIF($AE$7:$CU$7,$Z$5,$AE9:$CU9)</f>
        <v>71</v>
      </c>
      <c r="AA9" s="380">
        <f>SUMIF($AE$7:$CU$7,$AA$5,$AE9:$CU9)</f>
        <v>87</v>
      </c>
      <c r="AB9" s="343"/>
      <c r="AC9" s="344"/>
      <c r="AD9" s="382" t="s">
        <v>461</v>
      </c>
      <c r="AE9" s="383"/>
      <c r="AF9" s="383"/>
      <c r="AG9" s="383"/>
      <c r="AH9" s="383"/>
      <c r="AI9" s="383"/>
      <c r="AJ9" s="383"/>
      <c r="AK9" s="384"/>
      <c r="AL9" s="383"/>
      <c r="AM9" s="383"/>
      <c r="AN9" s="383"/>
      <c r="AO9" s="383"/>
      <c r="AP9" s="383"/>
      <c r="AQ9" s="383"/>
      <c r="AR9" s="384"/>
      <c r="AS9" s="383"/>
      <c r="AT9" s="383"/>
      <c r="AU9" s="383"/>
      <c r="AV9" s="383"/>
      <c r="AW9" s="383"/>
      <c r="AX9" s="383"/>
      <c r="AY9" s="384"/>
      <c r="AZ9" s="385"/>
      <c r="BA9" s="385"/>
      <c r="BB9" s="385">
        <v>2</v>
      </c>
      <c r="BC9" s="385"/>
      <c r="BD9" s="385"/>
      <c r="BE9" s="385"/>
      <c r="BF9" s="386"/>
      <c r="BG9" s="385"/>
      <c r="BH9" s="385"/>
      <c r="BI9" s="385"/>
      <c r="BJ9" s="385"/>
      <c r="BK9" s="385"/>
      <c r="BL9" s="385"/>
      <c r="BM9" s="384"/>
      <c r="BN9" s="383"/>
      <c r="BO9" s="383"/>
      <c r="BP9" s="383">
        <v>30</v>
      </c>
      <c r="BQ9" s="383"/>
      <c r="BR9" s="383">
        <v>21</v>
      </c>
      <c r="BS9" s="383"/>
      <c r="BT9" s="384"/>
      <c r="BU9" s="383">
        <v>15</v>
      </c>
      <c r="BV9" s="383"/>
      <c r="BW9" s="383">
        <v>3</v>
      </c>
      <c r="BX9" s="383"/>
      <c r="BY9" s="383"/>
      <c r="BZ9" s="383"/>
      <c r="CA9" s="384"/>
      <c r="CB9" s="383"/>
      <c r="CC9" s="383"/>
      <c r="CD9" s="383"/>
      <c r="CE9" s="383"/>
      <c r="CF9" s="383">
        <v>2</v>
      </c>
      <c r="CG9" s="383"/>
      <c r="CH9" s="384"/>
      <c r="CI9" s="383">
        <v>11</v>
      </c>
      <c r="CJ9" s="383"/>
      <c r="CK9" s="383">
        <v>36</v>
      </c>
      <c r="CL9" s="383"/>
      <c r="CM9" s="383"/>
      <c r="CN9" s="383"/>
      <c r="CO9" s="384"/>
      <c r="CP9" s="383"/>
      <c r="CQ9" s="383"/>
      <c r="CR9" s="383">
        <v>31</v>
      </c>
      <c r="CS9" s="383"/>
      <c r="CT9" s="383">
        <v>9</v>
      </c>
      <c r="CU9" s="383"/>
      <c r="CV9" s="387"/>
      <c r="CW9" s="383"/>
      <c r="CX9" s="383"/>
      <c r="CY9" s="383">
        <v>35</v>
      </c>
      <c r="CZ9" s="383"/>
      <c r="DA9" s="383">
        <v>35</v>
      </c>
      <c r="DB9" s="383"/>
      <c r="DC9" s="387"/>
      <c r="DD9" s="383"/>
      <c r="DE9" s="383"/>
      <c r="DF9" s="383"/>
      <c r="DG9" s="383"/>
      <c r="DH9" s="383"/>
      <c r="DI9" s="383"/>
      <c r="DJ9" s="355"/>
    </row>
    <row r="10" spans="2:122" s="397" customFormat="1" ht="16.5" thickBot="1">
      <c r="B10" s="366"/>
      <c r="C10" s="665"/>
      <c r="D10" s="328"/>
      <c r="E10" s="388" t="s">
        <v>462</v>
      </c>
      <c r="F10" s="389">
        <f>F9-F8</f>
        <v>-40</v>
      </c>
      <c r="G10" s="389">
        <f>G9-G8+F10</f>
        <v>0</v>
      </c>
      <c r="H10" s="389">
        <f>H9-H8+G10</f>
        <v>50</v>
      </c>
      <c r="I10" s="328"/>
      <c r="J10" s="388" t="s">
        <v>462</v>
      </c>
      <c r="K10" s="389">
        <f>K9-K8</f>
        <v>0</v>
      </c>
      <c r="L10" s="389">
        <f>K10+L9-L8</f>
        <v>0</v>
      </c>
      <c r="M10" s="389">
        <f t="shared" ref="M10:V10" si="4">L10+M9-M8</f>
        <v>0</v>
      </c>
      <c r="N10" s="389">
        <f t="shared" si="4"/>
        <v>-38</v>
      </c>
      <c r="O10" s="389">
        <f t="shared" si="4"/>
        <v>-38</v>
      </c>
      <c r="P10" s="389">
        <f>O10+P9-P8</f>
        <v>0</v>
      </c>
      <c r="Q10" s="389">
        <f t="shared" si="4"/>
        <v>0</v>
      </c>
      <c r="R10" s="389">
        <f t="shared" si="4"/>
        <v>0</v>
      </c>
      <c r="S10" s="389">
        <f t="shared" si="4"/>
        <v>0</v>
      </c>
      <c r="T10" s="389">
        <f t="shared" si="4"/>
        <v>0</v>
      </c>
      <c r="U10" s="389">
        <f t="shared" si="4"/>
        <v>0</v>
      </c>
      <c r="V10" s="389">
        <f t="shared" si="4"/>
        <v>50</v>
      </c>
      <c r="W10" s="328"/>
      <c r="X10" s="390" t="s">
        <v>463</v>
      </c>
      <c r="Y10" s="391">
        <f>Y9-Y8</f>
        <v>-38</v>
      </c>
      <c r="Z10" s="391">
        <f>Z9-Z8+Y10</f>
        <v>-7</v>
      </c>
      <c r="AA10" s="391">
        <f>AA9-AA8+Z10</f>
        <v>-80</v>
      </c>
      <c r="AB10" s="332"/>
      <c r="AC10" s="333"/>
      <c r="AD10" s="392" t="s">
        <v>462</v>
      </c>
      <c r="AE10" s="393">
        <f>AE9-AE8</f>
        <v>0</v>
      </c>
      <c r="AF10" s="393">
        <f>AE10+AF9-AF8</f>
        <v>0</v>
      </c>
      <c r="AG10" s="393">
        <f t="shared" ref="AG10:BE10" si="5">AF10+AG9-AG8</f>
        <v>0</v>
      </c>
      <c r="AH10" s="393">
        <f t="shared" si="5"/>
        <v>0</v>
      </c>
      <c r="AI10" s="393">
        <f t="shared" si="5"/>
        <v>0</v>
      </c>
      <c r="AJ10" s="393">
        <f t="shared" si="5"/>
        <v>0</v>
      </c>
      <c r="AK10" s="394">
        <f t="shared" si="5"/>
        <v>0</v>
      </c>
      <c r="AL10" s="393">
        <f t="shared" si="5"/>
        <v>0</v>
      </c>
      <c r="AM10" s="393">
        <f t="shared" si="5"/>
        <v>0</v>
      </c>
      <c r="AN10" s="393">
        <f t="shared" si="5"/>
        <v>0</v>
      </c>
      <c r="AO10" s="393">
        <f>AN10+AO9-AO8</f>
        <v>0</v>
      </c>
      <c r="AP10" s="393">
        <f t="shared" si="5"/>
        <v>0</v>
      </c>
      <c r="AQ10" s="395">
        <f t="shared" si="5"/>
        <v>0</v>
      </c>
      <c r="AR10" s="394">
        <f t="shared" si="5"/>
        <v>0</v>
      </c>
      <c r="AS10" s="393">
        <f t="shared" si="5"/>
        <v>0</v>
      </c>
      <c r="AT10" s="393">
        <f t="shared" si="5"/>
        <v>0</v>
      </c>
      <c r="AU10" s="393">
        <f t="shared" si="5"/>
        <v>0</v>
      </c>
      <c r="AV10" s="393">
        <f t="shared" si="5"/>
        <v>0</v>
      </c>
      <c r="AW10" s="393">
        <f t="shared" si="5"/>
        <v>0</v>
      </c>
      <c r="AX10" s="393">
        <f t="shared" si="5"/>
        <v>0</v>
      </c>
      <c r="AY10" s="394">
        <f t="shared" si="5"/>
        <v>0</v>
      </c>
      <c r="AZ10" s="393">
        <f t="shared" si="5"/>
        <v>0</v>
      </c>
      <c r="BA10" s="393">
        <f t="shared" si="5"/>
        <v>0</v>
      </c>
      <c r="BB10" s="393">
        <f t="shared" si="5"/>
        <v>0</v>
      </c>
      <c r="BC10" s="393">
        <f t="shared" si="5"/>
        <v>0</v>
      </c>
      <c r="BD10" s="393">
        <f t="shared" si="5"/>
        <v>0</v>
      </c>
      <c r="BE10" s="393">
        <f t="shared" si="5"/>
        <v>0</v>
      </c>
      <c r="BF10" s="394"/>
      <c r="BG10" s="393">
        <f>BE10+BG9-BG8</f>
        <v>0</v>
      </c>
      <c r="BH10" s="393">
        <f t="shared" ref="BH10:BL10" si="6">BG10+BH9-BH8</f>
        <v>0</v>
      </c>
      <c r="BI10" s="393">
        <f t="shared" si="6"/>
        <v>0</v>
      </c>
      <c r="BJ10" s="393">
        <f t="shared" si="6"/>
        <v>0</v>
      </c>
      <c r="BK10" s="393">
        <f t="shared" si="6"/>
        <v>0</v>
      </c>
      <c r="BL10" s="393">
        <f t="shared" si="6"/>
        <v>0</v>
      </c>
      <c r="BM10" s="394"/>
      <c r="BN10" s="393">
        <f>BL10+BN9-BN8</f>
        <v>0</v>
      </c>
      <c r="BO10" s="393">
        <f t="shared" ref="BO10:BS10" si="7">BN10+BO9-BO8</f>
        <v>0</v>
      </c>
      <c r="BP10" s="393">
        <f t="shared" si="7"/>
        <v>-8</v>
      </c>
      <c r="BQ10" s="393">
        <f t="shared" si="7"/>
        <v>-8</v>
      </c>
      <c r="BR10" s="393">
        <f t="shared" si="7"/>
        <v>13</v>
      </c>
      <c r="BS10" s="393">
        <f t="shared" si="7"/>
        <v>13</v>
      </c>
      <c r="BT10" s="394"/>
      <c r="BU10" s="393">
        <f>BS10+BU9-BU8</f>
        <v>28</v>
      </c>
      <c r="BV10" s="393">
        <f t="shared" ref="BV10:BZ10" si="8">BU10+BV9-BV8</f>
        <v>28</v>
      </c>
      <c r="BW10" s="393">
        <f t="shared" si="8"/>
        <v>-9</v>
      </c>
      <c r="BX10" s="393">
        <f t="shared" si="8"/>
        <v>-9</v>
      </c>
      <c r="BY10" s="393">
        <f t="shared" si="8"/>
        <v>-9</v>
      </c>
      <c r="BZ10" s="393">
        <f t="shared" si="8"/>
        <v>-9</v>
      </c>
      <c r="CA10" s="394"/>
      <c r="CB10" s="393">
        <f>BZ10+CB9-CB8</f>
        <v>-9</v>
      </c>
      <c r="CC10" s="393">
        <f t="shared" ref="CC10:CG10" si="9">CB10+CC9-CC8</f>
        <v>-9</v>
      </c>
      <c r="CD10" s="393">
        <f t="shared" si="9"/>
        <v>-9</v>
      </c>
      <c r="CE10" s="393">
        <f t="shared" si="9"/>
        <v>-9</v>
      </c>
      <c r="CF10" s="393">
        <f t="shared" si="9"/>
        <v>-7</v>
      </c>
      <c r="CG10" s="393">
        <f t="shared" si="9"/>
        <v>-7</v>
      </c>
      <c r="CH10" s="394"/>
      <c r="CI10" s="393">
        <f>CG10+CI9-CI8</f>
        <v>4</v>
      </c>
      <c r="CJ10" s="393">
        <f t="shared" ref="CJ10:CN10" si="10">CI10+CJ9-CJ8</f>
        <v>4</v>
      </c>
      <c r="CK10" s="393">
        <f t="shared" si="10"/>
        <v>0</v>
      </c>
      <c r="CL10" s="393">
        <f t="shared" si="10"/>
        <v>0</v>
      </c>
      <c r="CM10" s="393">
        <f t="shared" si="10"/>
        <v>0</v>
      </c>
      <c r="CN10" s="393">
        <f t="shared" si="10"/>
        <v>0</v>
      </c>
      <c r="CO10" s="394"/>
      <c r="CP10" s="393">
        <f>CN10+CP9-CP8</f>
        <v>0</v>
      </c>
      <c r="CQ10" s="393">
        <f t="shared" ref="CQ10:CU10" si="11">CP10+CQ9-CQ8</f>
        <v>0</v>
      </c>
      <c r="CR10" s="393">
        <f t="shared" si="11"/>
        <v>-9</v>
      </c>
      <c r="CS10" s="393">
        <f t="shared" si="11"/>
        <v>-9</v>
      </c>
      <c r="CT10" s="393">
        <f t="shared" si="11"/>
        <v>0</v>
      </c>
      <c r="CU10" s="393">
        <f t="shared" si="11"/>
        <v>0</v>
      </c>
      <c r="CV10" s="396"/>
      <c r="CW10" s="393">
        <f>CU10+CW9-CW8</f>
        <v>0</v>
      </c>
      <c r="CX10" s="393">
        <f t="shared" ref="CX10:DB10" si="12">CW10+CX9-CX8</f>
        <v>0</v>
      </c>
      <c r="CY10" s="393">
        <f t="shared" si="12"/>
        <v>-5</v>
      </c>
      <c r="CZ10" s="393">
        <f t="shared" si="12"/>
        <v>-5</v>
      </c>
      <c r="DA10" s="393">
        <f t="shared" si="12"/>
        <v>30</v>
      </c>
      <c r="DB10" s="393">
        <f t="shared" si="12"/>
        <v>30</v>
      </c>
      <c r="DC10" s="396"/>
      <c r="DD10" s="393">
        <f>DB10+DD9-DD8</f>
        <v>30</v>
      </c>
      <c r="DE10" s="393">
        <f t="shared" ref="DE10:DI10" si="13">DD10+DE9-DE8</f>
        <v>30</v>
      </c>
      <c r="DF10" s="393">
        <f t="shared" si="13"/>
        <v>-60</v>
      </c>
      <c r="DG10" s="393">
        <f t="shared" si="13"/>
        <v>-60</v>
      </c>
      <c r="DH10" s="393">
        <f t="shared" si="13"/>
        <v>-60</v>
      </c>
      <c r="DI10" s="393">
        <f t="shared" si="13"/>
        <v>-60</v>
      </c>
    </row>
    <row r="11" spans="2:122" s="400" customFormat="1" ht="16.5" thickBot="1">
      <c r="B11" s="398"/>
      <c r="C11" s="399"/>
      <c r="E11" s="401"/>
      <c r="F11" s="401"/>
      <c r="G11" s="401"/>
      <c r="H11" s="401"/>
      <c r="J11" s="401"/>
      <c r="K11" s="401"/>
      <c r="L11" s="401"/>
      <c r="M11" s="401"/>
      <c r="N11" s="401"/>
      <c r="O11" s="401"/>
      <c r="P11" s="401"/>
      <c r="Q11" s="401"/>
      <c r="R11" s="401"/>
      <c r="S11" s="401"/>
      <c r="T11" s="401"/>
      <c r="X11" s="401"/>
      <c r="Y11" s="401"/>
      <c r="Z11" s="401"/>
      <c r="AA11" s="401"/>
      <c r="AD11" s="401"/>
      <c r="AE11" s="402"/>
      <c r="AF11" s="402"/>
      <c r="AG11" s="402"/>
      <c r="AH11" s="402"/>
      <c r="AI11" s="402"/>
      <c r="AJ11" s="402"/>
      <c r="AK11" s="403"/>
      <c r="AL11" s="402"/>
      <c r="AM11" s="402"/>
      <c r="AN11" s="402"/>
      <c r="AO11" s="402"/>
      <c r="AP11" s="402"/>
      <c r="AQ11" s="402"/>
      <c r="AR11" s="403"/>
      <c r="AS11" s="402"/>
      <c r="AT11" s="402"/>
      <c r="AU11" s="402"/>
      <c r="AV11" s="402"/>
      <c r="AW11" s="402"/>
      <c r="AX11" s="402"/>
      <c r="AY11" s="403"/>
      <c r="AZ11" s="402"/>
      <c r="BA11" s="402"/>
      <c r="BB11" s="402"/>
      <c r="BC11" s="402"/>
      <c r="BD11" s="402"/>
      <c r="BE11" s="402"/>
      <c r="BF11" s="403"/>
      <c r="BG11" s="402"/>
      <c r="BH11" s="402"/>
      <c r="BI11" s="402"/>
      <c r="BJ11" s="402"/>
      <c r="BK11" s="402"/>
      <c r="BL11" s="402"/>
      <c r="BM11" s="403"/>
      <c r="BN11" s="402"/>
      <c r="BO11" s="402"/>
      <c r="BP11" s="402"/>
      <c r="BQ11" s="402"/>
      <c r="BR11" s="402"/>
      <c r="BS11" s="402"/>
      <c r="BT11" s="403"/>
      <c r="BU11" s="402"/>
      <c r="BV11" s="402"/>
      <c r="BW11" s="402"/>
      <c r="BX11" s="402"/>
      <c r="BY11" s="402"/>
      <c r="BZ11" s="402"/>
      <c r="CA11" s="403"/>
      <c r="CB11" s="402"/>
      <c r="CC11" s="402"/>
      <c r="CD11" s="402"/>
      <c r="CE11" s="402"/>
      <c r="CF11" s="402"/>
      <c r="CG11" s="402"/>
      <c r="CH11" s="403"/>
      <c r="CI11" s="402"/>
      <c r="CJ11" s="402"/>
      <c r="CK11" s="402"/>
      <c r="CL11" s="402"/>
      <c r="CM11" s="402"/>
      <c r="CN11" s="402"/>
      <c r="CO11" s="403"/>
      <c r="CP11" s="402"/>
      <c r="CQ11" s="402"/>
      <c r="CR11" s="402"/>
      <c r="CS11" s="402"/>
      <c r="CT11" s="402"/>
      <c r="CU11" s="402"/>
      <c r="CV11" s="378"/>
      <c r="CW11" s="378"/>
      <c r="CX11" s="378"/>
      <c r="CY11" s="378"/>
      <c r="CZ11" s="378"/>
      <c r="DA11" s="378"/>
      <c r="DB11" s="378"/>
      <c r="DC11" s="378"/>
      <c r="DD11" s="378"/>
      <c r="DE11" s="378"/>
      <c r="DF11" s="378"/>
      <c r="DG11" s="378"/>
      <c r="DH11" s="378"/>
    </row>
    <row r="12" spans="2:122" s="355" customFormat="1" ht="15.75">
      <c r="B12" s="366"/>
      <c r="C12" s="663">
        <v>186269506</v>
      </c>
      <c r="D12" s="328"/>
      <c r="E12" s="367" t="s">
        <v>456</v>
      </c>
      <c r="F12" s="372">
        <f>SUM(K12:N12)</f>
        <v>198</v>
      </c>
      <c r="G12" s="372">
        <f>SUM(O12:R12)</f>
        <v>440</v>
      </c>
      <c r="H12" s="372">
        <f>SUM(S12:V12)</f>
        <v>331</v>
      </c>
      <c r="I12" s="328"/>
      <c r="J12" s="367" t="s">
        <v>457</v>
      </c>
      <c r="K12" s="369">
        <v>0</v>
      </c>
      <c r="L12" s="370">
        <v>0</v>
      </c>
      <c r="M12" s="369">
        <v>118</v>
      </c>
      <c r="N12" s="369">
        <v>80</v>
      </c>
      <c r="O12" s="369">
        <v>120</v>
      </c>
      <c r="P12" s="369">
        <v>100</v>
      </c>
      <c r="Q12" s="369">
        <v>90</v>
      </c>
      <c r="R12" s="371">
        <v>130</v>
      </c>
      <c r="S12" s="371">
        <v>90</v>
      </c>
      <c r="T12" s="369">
        <v>90</v>
      </c>
      <c r="U12" s="369">
        <v>90</v>
      </c>
      <c r="V12" s="369">
        <v>61</v>
      </c>
      <c r="W12" s="404"/>
      <c r="X12" s="367" t="s">
        <v>456</v>
      </c>
      <c r="Y12" s="372">
        <f>SUM(K12:N12)</f>
        <v>198</v>
      </c>
      <c r="Z12" s="372">
        <f>SUM(O12:R12)</f>
        <v>440</v>
      </c>
      <c r="AA12" s="372">
        <f>SUM(S12:V12)</f>
        <v>331</v>
      </c>
      <c r="AB12" s="332"/>
      <c r="AC12" s="333"/>
      <c r="AD12" s="367" t="s">
        <v>458</v>
      </c>
      <c r="AE12" s="373"/>
      <c r="AF12" s="373"/>
      <c r="AG12" s="373"/>
      <c r="AH12" s="373"/>
      <c r="AI12" s="373"/>
      <c r="AJ12" s="373">
        <v>0</v>
      </c>
      <c r="AK12" s="374">
        <v>0</v>
      </c>
      <c r="AL12" s="373"/>
      <c r="AM12" s="375"/>
      <c r="AN12" s="375"/>
      <c r="AO12" s="375"/>
      <c r="AP12" s="375"/>
      <c r="AQ12" s="375"/>
      <c r="AR12" s="376">
        <v>0</v>
      </c>
      <c r="AS12" s="375"/>
      <c r="AT12" s="375"/>
      <c r="AU12" s="373">
        <v>20</v>
      </c>
      <c r="AV12" s="373"/>
      <c r="AW12" s="373"/>
      <c r="AX12" s="373"/>
      <c r="AY12" s="374"/>
      <c r="AZ12" s="373"/>
      <c r="BA12" s="373"/>
      <c r="BB12" s="373">
        <v>138</v>
      </c>
      <c r="BC12" s="373"/>
      <c r="BD12" s="373"/>
      <c r="BE12" s="373"/>
      <c r="BF12" s="374"/>
      <c r="BG12" s="373"/>
      <c r="BH12" s="373"/>
      <c r="BI12" s="373">
        <v>120</v>
      </c>
      <c r="BJ12" s="373"/>
      <c r="BK12" s="373"/>
      <c r="BL12" s="373"/>
      <c r="BM12" s="374"/>
      <c r="BN12" s="373"/>
      <c r="BO12" s="373"/>
      <c r="BP12" s="373">
        <v>112</v>
      </c>
      <c r="BQ12" s="373"/>
      <c r="BR12" s="373"/>
      <c r="BS12" s="373"/>
      <c r="BT12" s="374"/>
      <c r="BU12" s="373"/>
      <c r="BV12" s="373"/>
      <c r="BW12" s="373">
        <v>118</v>
      </c>
      <c r="BX12" s="373"/>
      <c r="BY12" s="373"/>
      <c r="BZ12" s="373"/>
      <c r="CA12" s="374"/>
      <c r="CB12" s="373"/>
      <c r="CC12" s="373"/>
      <c r="CD12" s="373">
        <v>130</v>
      </c>
      <c r="CE12" s="373"/>
      <c r="CF12" s="373"/>
      <c r="CG12" s="373"/>
      <c r="CH12" s="374"/>
      <c r="CI12" s="373"/>
      <c r="CJ12" s="373"/>
      <c r="CK12" s="373">
        <v>90</v>
      </c>
      <c r="CL12" s="373"/>
      <c r="CM12" s="373"/>
      <c r="CN12" s="373"/>
      <c r="CO12" s="374"/>
      <c r="CP12" s="373"/>
      <c r="CQ12" s="373"/>
      <c r="CR12" s="373">
        <v>90</v>
      </c>
      <c r="CS12" s="373"/>
      <c r="CT12" s="373"/>
      <c r="CU12" s="373"/>
      <c r="CV12" s="378"/>
      <c r="CW12" s="373"/>
      <c r="CX12" s="373"/>
      <c r="CY12" s="373">
        <v>90</v>
      </c>
      <c r="CZ12" s="373"/>
      <c r="DA12" s="373"/>
      <c r="DB12" s="373"/>
      <c r="DC12" s="378"/>
      <c r="DD12" s="373"/>
      <c r="DE12" s="373"/>
      <c r="DF12" s="377">
        <f>61-50</f>
        <v>11</v>
      </c>
      <c r="DG12" s="373"/>
      <c r="DH12" s="373"/>
      <c r="DI12" s="373"/>
    </row>
    <row r="13" spans="2:122" s="307" customFormat="1" ht="15.75">
      <c r="B13" s="366"/>
      <c r="C13" s="664"/>
      <c r="D13" s="339"/>
      <c r="E13" s="379" t="s">
        <v>459</v>
      </c>
      <c r="F13" s="372">
        <f>+SUM(K13:M13)</f>
        <v>20</v>
      </c>
      <c r="G13" s="372">
        <f>+SUM(N13:R13)</f>
        <v>618</v>
      </c>
      <c r="H13" s="372">
        <f>+SUM(S13:V13)</f>
        <v>281</v>
      </c>
      <c r="I13" s="339"/>
      <c r="J13" s="379" t="s">
        <v>459</v>
      </c>
      <c r="K13" s="380">
        <f>SUM(AE12:AG12)</f>
        <v>0</v>
      </c>
      <c r="L13" s="380">
        <f>SUM(AH12:AN12)</f>
        <v>0</v>
      </c>
      <c r="M13" s="380">
        <f>SUM(AO12:AU12)</f>
        <v>20</v>
      </c>
      <c r="N13" s="380">
        <f>SUM(AV12:BB12)</f>
        <v>138</v>
      </c>
      <c r="O13" s="380">
        <f>SUM(BC12:BI12)</f>
        <v>120</v>
      </c>
      <c r="P13" s="380">
        <f>SUM(BJ12:BP12)</f>
        <v>112</v>
      </c>
      <c r="Q13" s="380">
        <f>SUM(BQ12:BW12)</f>
        <v>118</v>
      </c>
      <c r="R13" s="381">
        <f>SUM(BX12:CD12)</f>
        <v>130</v>
      </c>
      <c r="S13" s="381">
        <f>SUM(CE12:CK12)</f>
        <v>90</v>
      </c>
      <c r="T13" s="380">
        <f>SUM(CL12:CR12)</f>
        <v>90</v>
      </c>
      <c r="U13" s="380">
        <f>SUM(CS12:CY12)</f>
        <v>90</v>
      </c>
      <c r="V13" s="380">
        <f>SUM(CZ12:DF12)</f>
        <v>11</v>
      </c>
      <c r="W13" s="339"/>
      <c r="X13" s="382" t="s">
        <v>460</v>
      </c>
      <c r="Y13" s="380">
        <f>SUMIF($AE$7:$CU$7,$Y$5,$AE13:$CU13)</f>
        <v>158</v>
      </c>
      <c r="Z13" s="380">
        <f>SUMIF($AE$7:$CU$7,$Z$5,$AE13:$CU13)</f>
        <v>496</v>
      </c>
      <c r="AA13" s="380">
        <f>SUMIF($AE$7:$CU$7,$AA$5,$AE13:$CU13)</f>
        <v>194</v>
      </c>
      <c r="AB13" s="343"/>
      <c r="AC13" s="344"/>
      <c r="AD13" s="382" t="s">
        <v>461</v>
      </c>
      <c r="AE13" s="383"/>
      <c r="AF13" s="383"/>
      <c r="AG13" s="383"/>
      <c r="AH13" s="383"/>
      <c r="AI13" s="383"/>
      <c r="AJ13" s="383"/>
      <c r="AK13" s="384"/>
      <c r="AL13" s="383"/>
      <c r="AM13" s="383"/>
      <c r="AN13" s="405"/>
      <c r="AO13" s="383"/>
      <c r="AP13" s="383"/>
      <c r="AQ13" s="383"/>
      <c r="AR13" s="384"/>
      <c r="AS13" s="385"/>
      <c r="AT13" s="385"/>
      <c r="AU13" s="405">
        <v>20</v>
      </c>
      <c r="AV13" s="405"/>
      <c r="AW13" s="405">
        <v>43</v>
      </c>
      <c r="AX13" s="405"/>
      <c r="AY13" s="384"/>
      <c r="AZ13" s="405">
        <v>35</v>
      </c>
      <c r="BA13" s="405"/>
      <c r="BB13" s="405">
        <v>60</v>
      </c>
      <c r="BC13" s="405"/>
      <c r="BD13" s="405"/>
      <c r="BE13" s="405">
        <v>35</v>
      </c>
      <c r="BF13" s="384"/>
      <c r="BG13" s="405">
        <v>35</v>
      </c>
      <c r="BH13" s="405"/>
      <c r="BI13" s="405">
        <v>32</v>
      </c>
      <c r="BJ13" s="405"/>
      <c r="BK13" s="405">
        <v>45</v>
      </c>
      <c r="BL13" s="405"/>
      <c r="BM13" s="384"/>
      <c r="BN13" s="405">
        <v>40</v>
      </c>
      <c r="BO13" s="405"/>
      <c r="BP13" s="405">
        <v>45</v>
      </c>
      <c r="BQ13" s="405"/>
      <c r="BR13" s="405"/>
      <c r="BS13" s="405"/>
      <c r="BT13" s="384"/>
      <c r="BU13" s="405">
        <v>15</v>
      </c>
      <c r="BV13" s="405"/>
      <c r="BW13" s="405">
        <v>66</v>
      </c>
      <c r="BX13" s="405"/>
      <c r="BY13" s="405">
        <v>40</v>
      </c>
      <c r="BZ13" s="405"/>
      <c r="CA13" s="384"/>
      <c r="CB13" s="405">
        <v>40</v>
      </c>
      <c r="CC13" s="405"/>
      <c r="CD13" s="405">
        <f>64-3</f>
        <v>61</v>
      </c>
      <c r="CE13" s="405"/>
      <c r="CF13" s="405">
        <v>42</v>
      </c>
      <c r="CG13" s="405"/>
      <c r="CH13" s="384"/>
      <c r="CI13" s="405">
        <v>31</v>
      </c>
      <c r="CJ13" s="405"/>
      <c r="CK13" s="405">
        <v>33</v>
      </c>
      <c r="CL13" s="405"/>
      <c r="CM13" s="405">
        <v>20</v>
      </c>
      <c r="CN13" s="405"/>
      <c r="CO13" s="384"/>
      <c r="CP13" s="405">
        <v>20</v>
      </c>
      <c r="CQ13" s="405"/>
      <c r="CR13" s="405">
        <v>50</v>
      </c>
      <c r="CS13" s="405"/>
      <c r="CT13" s="405">
        <v>40</v>
      </c>
      <c r="CU13" s="405"/>
      <c r="CV13" s="406"/>
      <c r="CW13" s="405">
        <v>34</v>
      </c>
      <c r="CX13" s="405"/>
      <c r="CY13" s="405">
        <v>25</v>
      </c>
      <c r="CZ13" s="405"/>
      <c r="DA13" s="405">
        <v>2</v>
      </c>
      <c r="DB13" s="405"/>
      <c r="DC13" s="406"/>
      <c r="DD13" s="405"/>
      <c r="DE13" s="405"/>
      <c r="DF13" s="405"/>
      <c r="DG13" s="405"/>
      <c r="DH13" s="405"/>
      <c r="DI13" s="405"/>
      <c r="DJ13" s="355"/>
    </row>
    <row r="14" spans="2:122" s="397" customFormat="1" ht="16.5" thickBot="1">
      <c r="B14" s="366"/>
      <c r="C14" s="665"/>
      <c r="D14" s="328"/>
      <c r="E14" s="388" t="s">
        <v>462</v>
      </c>
      <c r="F14" s="389">
        <f>F13-F12</f>
        <v>-178</v>
      </c>
      <c r="G14" s="389">
        <f>G13-G12+F14</f>
        <v>0</v>
      </c>
      <c r="H14" s="389">
        <f>H13-H12+G14</f>
        <v>-50</v>
      </c>
      <c r="I14" s="328"/>
      <c r="J14" s="388" t="s">
        <v>462</v>
      </c>
      <c r="K14" s="389">
        <f>K13-K12</f>
        <v>0</v>
      </c>
      <c r="L14" s="389">
        <f>K14+L13-L12</f>
        <v>0</v>
      </c>
      <c r="M14" s="389">
        <f t="shared" ref="M14:V14" si="14">L14+M13-M12</f>
        <v>-98</v>
      </c>
      <c r="N14" s="389">
        <f t="shared" si="14"/>
        <v>-40</v>
      </c>
      <c r="O14" s="389">
        <f t="shared" si="14"/>
        <v>-40</v>
      </c>
      <c r="P14" s="389">
        <f>O14+P13-P12</f>
        <v>-28</v>
      </c>
      <c r="Q14" s="389">
        <f t="shared" si="14"/>
        <v>0</v>
      </c>
      <c r="R14" s="389">
        <f t="shared" si="14"/>
        <v>0</v>
      </c>
      <c r="S14" s="389">
        <f t="shared" si="14"/>
        <v>0</v>
      </c>
      <c r="T14" s="389">
        <f t="shared" si="14"/>
        <v>0</v>
      </c>
      <c r="U14" s="389">
        <f t="shared" si="14"/>
        <v>0</v>
      </c>
      <c r="V14" s="389">
        <f t="shared" si="14"/>
        <v>-50</v>
      </c>
      <c r="W14" s="328"/>
      <c r="X14" s="390" t="s">
        <v>463</v>
      </c>
      <c r="Y14" s="391">
        <f>Y13-Y12</f>
        <v>-40</v>
      </c>
      <c r="Z14" s="391">
        <f>Z13-Z12+Y14</f>
        <v>16</v>
      </c>
      <c r="AA14" s="391">
        <f>AA13-AA12+Z14</f>
        <v>-121</v>
      </c>
      <c r="AB14" s="332"/>
      <c r="AC14" s="333"/>
      <c r="AD14" s="392" t="s">
        <v>462</v>
      </c>
      <c r="AE14" s="393">
        <f>AE13-AE12</f>
        <v>0</v>
      </c>
      <c r="AF14" s="393">
        <f>AE14+AF13-AF12</f>
        <v>0</v>
      </c>
      <c r="AG14" s="393">
        <f t="shared" ref="AG14:BE14" si="15">AF14+AG13-AG12</f>
        <v>0</v>
      </c>
      <c r="AH14" s="393">
        <f t="shared" si="15"/>
        <v>0</v>
      </c>
      <c r="AI14" s="393">
        <f t="shared" si="15"/>
        <v>0</v>
      </c>
      <c r="AJ14" s="393">
        <f t="shared" si="15"/>
        <v>0</v>
      </c>
      <c r="AK14" s="394">
        <f t="shared" si="15"/>
        <v>0</v>
      </c>
      <c r="AL14" s="393">
        <f t="shared" si="15"/>
        <v>0</v>
      </c>
      <c r="AM14" s="393">
        <f t="shared" si="15"/>
        <v>0</v>
      </c>
      <c r="AN14" s="393">
        <f t="shared" si="15"/>
        <v>0</v>
      </c>
      <c r="AO14" s="393">
        <f t="shared" si="15"/>
        <v>0</v>
      </c>
      <c r="AP14" s="393">
        <f t="shared" si="15"/>
        <v>0</v>
      </c>
      <c r="AQ14" s="395">
        <f t="shared" si="15"/>
        <v>0</v>
      </c>
      <c r="AR14" s="394">
        <f t="shared" si="15"/>
        <v>0</v>
      </c>
      <c r="AS14" s="393">
        <f t="shared" si="15"/>
        <v>0</v>
      </c>
      <c r="AT14" s="393">
        <f t="shared" si="15"/>
        <v>0</v>
      </c>
      <c r="AU14" s="393">
        <f t="shared" si="15"/>
        <v>0</v>
      </c>
      <c r="AV14" s="393">
        <f t="shared" si="15"/>
        <v>0</v>
      </c>
      <c r="AW14" s="393">
        <f t="shared" si="15"/>
        <v>43</v>
      </c>
      <c r="AX14" s="393">
        <f t="shared" si="15"/>
        <v>43</v>
      </c>
      <c r="AY14" s="394">
        <f t="shared" si="15"/>
        <v>43</v>
      </c>
      <c r="AZ14" s="393">
        <f t="shared" si="15"/>
        <v>78</v>
      </c>
      <c r="BA14" s="393">
        <f t="shared" si="15"/>
        <v>78</v>
      </c>
      <c r="BB14" s="393">
        <f t="shared" si="15"/>
        <v>0</v>
      </c>
      <c r="BC14" s="393">
        <f t="shared" si="15"/>
        <v>0</v>
      </c>
      <c r="BD14" s="393">
        <f t="shared" si="15"/>
        <v>0</v>
      </c>
      <c r="BE14" s="393">
        <f t="shared" si="15"/>
        <v>35</v>
      </c>
      <c r="BF14" s="394"/>
      <c r="BG14" s="393">
        <f>BE14+BG13-BG12</f>
        <v>70</v>
      </c>
      <c r="BH14" s="393">
        <f>BG14+BH13-BH12</f>
        <v>70</v>
      </c>
      <c r="BI14" s="393">
        <f t="shared" ref="BI14:BL14" si="16">BH14+BI13-BI12</f>
        <v>-18</v>
      </c>
      <c r="BJ14" s="393">
        <f t="shared" si="16"/>
        <v>-18</v>
      </c>
      <c r="BK14" s="393">
        <f t="shared" si="16"/>
        <v>27</v>
      </c>
      <c r="BL14" s="393">
        <f t="shared" si="16"/>
        <v>27</v>
      </c>
      <c r="BM14" s="394"/>
      <c r="BN14" s="393">
        <f>BL14+BN13-BN12</f>
        <v>67</v>
      </c>
      <c r="BO14" s="393">
        <f>BN14+BO13-BO12</f>
        <v>67</v>
      </c>
      <c r="BP14" s="393">
        <f t="shared" ref="BP14:BS14" si="17">BO14+BP13-BP12</f>
        <v>0</v>
      </c>
      <c r="BQ14" s="393">
        <f t="shared" si="17"/>
        <v>0</v>
      </c>
      <c r="BR14" s="393">
        <f t="shared" si="17"/>
        <v>0</v>
      </c>
      <c r="BS14" s="393">
        <f t="shared" si="17"/>
        <v>0</v>
      </c>
      <c r="BT14" s="394"/>
      <c r="BU14" s="393">
        <f>BS14+BU13-BU12</f>
        <v>15</v>
      </c>
      <c r="BV14" s="393">
        <f>BU14+BV13-BV12</f>
        <v>15</v>
      </c>
      <c r="BW14" s="393">
        <f t="shared" ref="BW14:BZ14" si="18">BV14+BW13-BW12</f>
        <v>-37</v>
      </c>
      <c r="BX14" s="393">
        <f t="shared" si="18"/>
        <v>-37</v>
      </c>
      <c r="BY14" s="393">
        <f t="shared" si="18"/>
        <v>3</v>
      </c>
      <c r="BZ14" s="393">
        <f t="shared" si="18"/>
        <v>3</v>
      </c>
      <c r="CA14" s="394"/>
      <c r="CB14" s="393">
        <f>BZ14+CB13-CB12</f>
        <v>43</v>
      </c>
      <c r="CC14" s="393">
        <f>CB14+CC13-CC12</f>
        <v>43</v>
      </c>
      <c r="CD14" s="393">
        <f t="shared" ref="CD14:CG14" si="19">CC14+CD13-CD12</f>
        <v>-26</v>
      </c>
      <c r="CE14" s="393">
        <f t="shared" si="19"/>
        <v>-26</v>
      </c>
      <c r="CF14" s="393">
        <f t="shared" si="19"/>
        <v>16</v>
      </c>
      <c r="CG14" s="393">
        <f t="shared" si="19"/>
        <v>16</v>
      </c>
      <c r="CH14" s="394"/>
      <c r="CI14" s="393">
        <f>CG14+CI13-CI12</f>
        <v>47</v>
      </c>
      <c r="CJ14" s="393">
        <f>CI14+CJ13-CJ12</f>
        <v>47</v>
      </c>
      <c r="CK14" s="393">
        <f t="shared" ref="CK14:CN14" si="20">CJ14+CK13-CK12</f>
        <v>-10</v>
      </c>
      <c r="CL14" s="393">
        <f t="shared" si="20"/>
        <v>-10</v>
      </c>
      <c r="CM14" s="393">
        <f t="shared" si="20"/>
        <v>10</v>
      </c>
      <c r="CN14" s="393">
        <f t="shared" si="20"/>
        <v>10</v>
      </c>
      <c r="CO14" s="394"/>
      <c r="CP14" s="393">
        <f>CN14+CP13-CP12</f>
        <v>30</v>
      </c>
      <c r="CQ14" s="393">
        <f>CP14+CQ13-CQ12</f>
        <v>30</v>
      </c>
      <c r="CR14" s="393">
        <f t="shared" ref="CR14:CU14" si="21">CQ14+CR13-CR12</f>
        <v>-10</v>
      </c>
      <c r="CS14" s="393">
        <f t="shared" si="21"/>
        <v>-10</v>
      </c>
      <c r="CT14" s="393">
        <f t="shared" si="21"/>
        <v>30</v>
      </c>
      <c r="CU14" s="393">
        <f t="shared" si="21"/>
        <v>30</v>
      </c>
      <c r="CV14" s="396"/>
      <c r="CW14" s="393">
        <f>CU14+CW13-CW12</f>
        <v>64</v>
      </c>
      <c r="CX14" s="393">
        <f>CW14+CX13-CX12</f>
        <v>64</v>
      </c>
      <c r="CY14" s="393">
        <f t="shared" ref="CY14:DB14" si="22">CX14+CY13-CY12</f>
        <v>-1</v>
      </c>
      <c r="CZ14" s="393">
        <f t="shared" si="22"/>
        <v>-1</v>
      </c>
      <c r="DA14" s="393">
        <f t="shared" si="22"/>
        <v>1</v>
      </c>
      <c r="DB14" s="393">
        <f t="shared" si="22"/>
        <v>1</v>
      </c>
      <c r="DC14" s="396"/>
      <c r="DD14" s="393">
        <f>DB14+DD13-DD12</f>
        <v>1</v>
      </c>
      <c r="DE14" s="393">
        <f>DD14+DE13-DE12</f>
        <v>1</v>
      </c>
      <c r="DF14" s="393">
        <f t="shared" ref="DF14:DI14" si="23">DE14+DF13-DF12</f>
        <v>-10</v>
      </c>
      <c r="DG14" s="393">
        <f t="shared" si="23"/>
        <v>-10</v>
      </c>
      <c r="DH14" s="393">
        <f t="shared" si="23"/>
        <v>-10</v>
      </c>
      <c r="DI14" s="393">
        <f t="shared" si="23"/>
        <v>-10</v>
      </c>
    </row>
    <row r="15" spans="2:122" s="400" customFormat="1" ht="16.5" thickBot="1">
      <c r="B15" s="398"/>
      <c r="C15" s="399"/>
      <c r="E15" s="401"/>
      <c r="F15" s="401"/>
      <c r="G15" s="401"/>
      <c r="H15" s="401"/>
      <c r="J15" s="401"/>
      <c r="K15" s="401"/>
      <c r="L15" s="401"/>
      <c r="M15" s="401"/>
      <c r="N15" s="401"/>
      <c r="O15" s="401"/>
      <c r="P15" s="401"/>
      <c r="Q15" s="401"/>
      <c r="R15" s="401"/>
      <c r="S15" s="401"/>
      <c r="T15" s="401"/>
      <c r="X15" s="401"/>
      <c r="Y15" s="401"/>
      <c r="Z15" s="401"/>
      <c r="AA15" s="401"/>
      <c r="AD15" s="401"/>
      <c r="AE15" s="402"/>
      <c r="AF15" s="402"/>
      <c r="AG15" s="402"/>
      <c r="AH15" s="402"/>
      <c r="AI15" s="402"/>
      <c r="AJ15" s="402"/>
      <c r="AK15" s="403"/>
      <c r="AL15" s="402"/>
      <c r="AM15" s="402"/>
      <c r="AN15" s="402"/>
      <c r="AO15" s="402"/>
      <c r="AP15" s="402"/>
      <c r="AQ15" s="402"/>
      <c r="AR15" s="403"/>
      <c r="AS15" s="402"/>
      <c r="AT15" s="402"/>
      <c r="AU15" s="402"/>
      <c r="AV15" s="402"/>
      <c r="AW15" s="402"/>
      <c r="AX15" s="402"/>
      <c r="AY15" s="403"/>
      <c r="AZ15" s="402"/>
      <c r="BA15" s="402"/>
      <c r="BB15" s="402"/>
      <c r="BC15" s="402"/>
      <c r="BD15" s="402"/>
      <c r="BE15" s="402"/>
      <c r="BF15" s="403"/>
      <c r="BG15" s="402"/>
      <c r="BH15" s="402"/>
      <c r="BI15" s="402"/>
      <c r="BJ15" s="402"/>
      <c r="BK15" s="402"/>
      <c r="BL15" s="402"/>
      <c r="BM15" s="403"/>
      <c r="BN15" s="402"/>
      <c r="BO15" s="402"/>
      <c r="BP15" s="402"/>
      <c r="BQ15" s="402"/>
      <c r="BR15" s="402"/>
      <c r="BS15" s="402"/>
      <c r="BT15" s="403"/>
      <c r="BU15" s="402"/>
      <c r="BV15" s="402"/>
      <c r="BW15" s="402"/>
      <c r="BX15" s="402"/>
      <c r="BY15" s="402"/>
      <c r="BZ15" s="402"/>
      <c r="CA15" s="403"/>
      <c r="CB15" s="402"/>
      <c r="CC15" s="402"/>
      <c r="CD15" s="402"/>
      <c r="CE15" s="402"/>
      <c r="CF15" s="402"/>
      <c r="CG15" s="402"/>
      <c r="CH15" s="403"/>
      <c r="CI15" s="402"/>
      <c r="CJ15" s="402"/>
      <c r="CK15" s="402"/>
      <c r="CL15" s="402"/>
      <c r="CM15" s="402"/>
      <c r="CN15" s="402"/>
      <c r="CO15" s="403"/>
      <c r="CP15" s="402"/>
      <c r="CQ15" s="402"/>
      <c r="CR15" s="402"/>
      <c r="CS15" s="402"/>
      <c r="CT15" s="402"/>
      <c r="CU15" s="402"/>
      <c r="CV15" s="378"/>
      <c r="CW15" s="378"/>
      <c r="CX15" s="378"/>
      <c r="CY15" s="378"/>
      <c r="CZ15" s="378"/>
      <c r="DA15" s="378"/>
      <c r="DB15" s="378"/>
      <c r="DC15" s="378"/>
      <c r="DD15" s="378"/>
      <c r="DE15" s="378"/>
      <c r="DF15" s="378"/>
      <c r="DG15" s="378"/>
      <c r="DH15" s="378"/>
    </row>
    <row r="16" spans="2:122" s="355" customFormat="1" ht="16.5" hidden="1" thickBot="1">
      <c r="B16" s="366"/>
      <c r="C16" s="663"/>
      <c r="D16" s="328"/>
      <c r="E16" s="367"/>
      <c r="F16" s="372"/>
      <c r="G16" s="372"/>
      <c r="H16" s="372"/>
      <c r="I16" s="328"/>
      <c r="J16" s="367"/>
      <c r="K16" s="369"/>
      <c r="L16" s="370"/>
      <c r="M16" s="369"/>
      <c r="N16" s="369"/>
      <c r="O16" s="369"/>
      <c r="P16" s="369"/>
      <c r="Q16" s="369"/>
      <c r="R16" s="369"/>
      <c r="S16" s="369"/>
      <c r="T16" s="369"/>
      <c r="U16" s="369"/>
      <c r="V16" s="369"/>
      <c r="W16" s="404"/>
      <c r="X16" s="367"/>
      <c r="Y16" s="372"/>
      <c r="Z16" s="372"/>
      <c r="AA16" s="372"/>
      <c r="AB16" s="332"/>
      <c r="AC16" s="333"/>
      <c r="AD16" s="367"/>
      <c r="AE16" s="373"/>
      <c r="AF16" s="373"/>
      <c r="AG16" s="373"/>
      <c r="AH16" s="373"/>
      <c r="AI16" s="373"/>
      <c r="AJ16" s="373"/>
      <c r="AK16" s="374"/>
      <c r="AL16" s="373"/>
      <c r="AM16" s="375"/>
      <c r="AN16" s="375"/>
      <c r="AO16" s="375"/>
      <c r="AP16" s="375"/>
      <c r="AQ16" s="375"/>
      <c r="AR16" s="376"/>
      <c r="AS16" s="375"/>
      <c r="AT16" s="375"/>
      <c r="AU16" s="375"/>
      <c r="AV16" s="375"/>
      <c r="AW16" s="373"/>
      <c r="AX16" s="373"/>
      <c r="AY16" s="374"/>
      <c r="AZ16" s="373"/>
      <c r="BA16" s="373"/>
      <c r="BB16" s="373"/>
      <c r="BC16" s="373"/>
      <c r="BD16" s="373"/>
      <c r="BE16" s="373"/>
      <c r="BF16" s="374"/>
      <c r="BG16" s="373"/>
      <c r="BH16" s="373"/>
      <c r="BI16" s="373"/>
      <c r="BJ16" s="373"/>
      <c r="BK16" s="373"/>
      <c r="BL16" s="373"/>
      <c r="BM16" s="374"/>
      <c r="BN16" s="373"/>
      <c r="BO16" s="373"/>
      <c r="BP16" s="373"/>
      <c r="BQ16" s="373"/>
      <c r="BR16" s="373"/>
      <c r="BS16" s="373"/>
      <c r="BT16" s="374"/>
      <c r="BU16" s="373"/>
      <c r="BV16" s="373"/>
      <c r="BW16" s="373"/>
      <c r="BX16" s="373"/>
      <c r="BY16" s="373"/>
      <c r="BZ16" s="373"/>
      <c r="CA16" s="374"/>
      <c r="CB16" s="373"/>
      <c r="CC16" s="373"/>
      <c r="CD16" s="373"/>
      <c r="CE16" s="373"/>
      <c r="CF16" s="373"/>
      <c r="CG16" s="373"/>
      <c r="CH16" s="374"/>
      <c r="CI16" s="373"/>
      <c r="CJ16" s="373"/>
      <c r="CK16" s="373"/>
      <c r="CL16" s="373"/>
      <c r="CM16" s="373"/>
      <c r="CN16" s="373"/>
      <c r="CO16" s="374"/>
      <c r="CP16" s="373"/>
      <c r="CQ16" s="373"/>
      <c r="CR16" s="373"/>
      <c r="CS16" s="373"/>
      <c r="CT16" s="373"/>
      <c r="CU16" s="373"/>
      <c r="CV16" s="378"/>
      <c r="CW16" s="373"/>
      <c r="CX16" s="373"/>
      <c r="CY16" s="373"/>
      <c r="CZ16" s="373"/>
      <c r="DA16" s="373"/>
      <c r="DB16" s="373"/>
      <c r="DC16" s="378"/>
      <c r="DD16" s="373"/>
      <c r="DE16" s="373"/>
      <c r="DF16" s="373"/>
      <c r="DG16" s="373"/>
      <c r="DH16" s="373"/>
      <c r="DI16" s="373"/>
    </row>
    <row r="17" spans="2:114" s="307" customFormat="1" ht="16.5" hidden="1" thickBot="1">
      <c r="B17" s="366"/>
      <c r="C17" s="664"/>
      <c r="D17" s="339"/>
      <c r="E17" s="379"/>
      <c r="F17" s="372"/>
      <c r="G17" s="372"/>
      <c r="H17" s="372"/>
      <c r="I17" s="339"/>
      <c r="J17" s="379"/>
      <c r="K17" s="380"/>
      <c r="L17" s="380"/>
      <c r="M17" s="380"/>
      <c r="N17" s="380"/>
      <c r="O17" s="380"/>
      <c r="P17" s="380"/>
      <c r="Q17" s="380"/>
      <c r="R17" s="552"/>
      <c r="S17" s="552"/>
      <c r="T17" s="380"/>
      <c r="U17" s="380"/>
      <c r="V17" s="380"/>
      <c r="W17" s="339"/>
      <c r="X17" s="382"/>
      <c r="Y17" s="380"/>
      <c r="Z17" s="380"/>
      <c r="AA17" s="380"/>
      <c r="AB17" s="343"/>
      <c r="AC17" s="344"/>
      <c r="AD17" s="382"/>
      <c r="AE17" s="383"/>
      <c r="AF17" s="383"/>
      <c r="AG17" s="383"/>
      <c r="AH17" s="383"/>
      <c r="AI17" s="383"/>
      <c r="AJ17" s="383"/>
      <c r="AK17" s="384"/>
      <c r="AL17" s="383"/>
      <c r="AM17" s="383"/>
      <c r="AN17" s="405"/>
      <c r="AO17" s="383"/>
      <c r="AP17" s="383"/>
      <c r="AQ17" s="383"/>
      <c r="AR17" s="384"/>
      <c r="AS17" s="385"/>
      <c r="AT17" s="385"/>
      <c r="AU17" s="385"/>
      <c r="AV17" s="385"/>
      <c r="AW17" s="405"/>
      <c r="AX17" s="405"/>
      <c r="AY17" s="384"/>
      <c r="AZ17" s="405"/>
      <c r="BA17" s="405"/>
      <c r="BB17" s="405"/>
      <c r="BC17" s="405"/>
      <c r="BD17" s="405"/>
      <c r="BE17" s="405"/>
      <c r="BF17" s="384"/>
      <c r="BG17" s="405"/>
      <c r="BH17" s="405"/>
      <c r="BI17" s="405"/>
      <c r="BJ17" s="405"/>
      <c r="BK17" s="405"/>
      <c r="BL17" s="405"/>
      <c r="BM17" s="384"/>
      <c r="BN17" s="405"/>
      <c r="BO17" s="405"/>
      <c r="BP17" s="405"/>
      <c r="BQ17" s="405"/>
      <c r="BR17" s="405"/>
      <c r="BS17" s="405"/>
      <c r="BT17" s="384"/>
      <c r="BU17" s="405"/>
      <c r="BV17" s="405"/>
      <c r="BW17" s="405"/>
      <c r="BX17" s="405"/>
      <c r="BY17" s="405"/>
      <c r="BZ17" s="405"/>
      <c r="CA17" s="384"/>
      <c r="CB17" s="405"/>
      <c r="CC17" s="405"/>
      <c r="CD17" s="405"/>
      <c r="CE17" s="405"/>
      <c r="CF17" s="405"/>
      <c r="CG17" s="405"/>
      <c r="CH17" s="384"/>
      <c r="CI17" s="405"/>
      <c r="CJ17" s="405"/>
      <c r="CK17" s="405"/>
      <c r="CL17" s="405"/>
      <c r="CM17" s="405"/>
      <c r="CN17" s="405"/>
      <c r="CO17" s="384"/>
      <c r="CP17" s="405"/>
      <c r="CQ17" s="405"/>
      <c r="CR17" s="405"/>
      <c r="CS17" s="405"/>
      <c r="CT17" s="405"/>
      <c r="CU17" s="405"/>
      <c r="CV17" s="406"/>
      <c r="CW17" s="405"/>
      <c r="CX17" s="405"/>
      <c r="CY17" s="405"/>
      <c r="CZ17" s="405"/>
      <c r="DA17" s="405"/>
      <c r="DB17" s="405"/>
      <c r="DC17" s="406"/>
      <c r="DD17" s="405"/>
      <c r="DE17" s="405"/>
      <c r="DF17" s="405"/>
      <c r="DG17" s="405"/>
      <c r="DH17" s="405"/>
      <c r="DI17" s="405"/>
      <c r="DJ17" s="355"/>
    </row>
    <row r="18" spans="2:114" s="397" customFormat="1" ht="16.5" hidden="1" thickBot="1">
      <c r="B18" s="366"/>
      <c r="C18" s="665"/>
      <c r="D18" s="328"/>
      <c r="E18" s="388"/>
      <c r="F18" s="389"/>
      <c r="G18" s="389"/>
      <c r="H18" s="389"/>
      <c r="I18" s="328"/>
      <c r="J18" s="388"/>
      <c r="K18" s="389"/>
      <c r="L18" s="389"/>
      <c r="M18" s="389"/>
      <c r="N18" s="389"/>
      <c r="O18" s="389"/>
      <c r="P18" s="389"/>
      <c r="Q18" s="389"/>
      <c r="R18" s="389"/>
      <c r="S18" s="389"/>
      <c r="T18" s="389"/>
      <c r="U18" s="389"/>
      <c r="V18" s="389"/>
      <c r="W18" s="328"/>
      <c r="X18" s="390"/>
      <c r="Y18" s="391"/>
      <c r="Z18" s="391"/>
      <c r="AA18" s="391"/>
      <c r="AB18" s="332"/>
      <c r="AC18" s="333"/>
      <c r="AD18" s="392"/>
      <c r="AE18" s="393"/>
      <c r="AF18" s="393"/>
      <c r="AG18" s="393"/>
      <c r="AH18" s="393"/>
      <c r="AI18" s="393"/>
      <c r="AJ18" s="393"/>
      <c r="AK18" s="394"/>
      <c r="AL18" s="393"/>
      <c r="AM18" s="393"/>
      <c r="AN18" s="393"/>
      <c r="AO18" s="393"/>
      <c r="AP18" s="393"/>
      <c r="AQ18" s="395"/>
      <c r="AR18" s="394"/>
      <c r="AS18" s="393"/>
      <c r="AT18" s="393"/>
      <c r="AU18" s="393"/>
      <c r="AV18" s="393"/>
      <c r="AW18" s="393"/>
      <c r="AX18" s="393"/>
      <c r="AY18" s="394"/>
      <c r="AZ18" s="393"/>
      <c r="BA18" s="393"/>
      <c r="BB18" s="393"/>
      <c r="BC18" s="393"/>
      <c r="BD18" s="393"/>
      <c r="BE18" s="393"/>
      <c r="BF18" s="394"/>
      <c r="BG18" s="393"/>
      <c r="BH18" s="393"/>
      <c r="BI18" s="393"/>
      <c r="BJ18" s="393"/>
      <c r="BK18" s="393"/>
      <c r="BL18" s="393"/>
      <c r="BM18" s="394"/>
      <c r="BN18" s="393"/>
      <c r="BO18" s="393"/>
      <c r="BP18" s="393"/>
      <c r="BQ18" s="393"/>
      <c r="BR18" s="393"/>
      <c r="BS18" s="393"/>
      <c r="BT18" s="394"/>
      <c r="BU18" s="393"/>
      <c r="BV18" s="393"/>
      <c r="BW18" s="393"/>
      <c r="BX18" s="393"/>
      <c r="BY18" s="393"/>
      <c r="BZ18" s="393"/>
      <c r="CA18" s="394"/>
      <c r="CB18" s="393"/>
      <c r="CC18" s="393"/>
      <c r="CD18" s="393"/>
      <c r="CE18" s="393"/>
      <c r="CF18" s="393"/>
      <c r="CG18" s="393"/>
      <c r="CH18" s="394"/>
      <c r="CI18" s="393"/>
      <c r="CJ18" s="393"/>
      <c r="CK18" s="393"/>
      <c r="CL18" s="393"/>
      <c r="CM18" s="393"/>
      <c r="CN18" s="393"/>
      <c r="CO18" s="394"/>
      <c r="CP18" s="393"/>
      <c r="CQ18" s="393"/>
      <c r="CR18" s="393"/>
      <c r="CS18" s="393"/>
      <c r="CT18" s="393"/>
      <c r="CU18" s="393"/>
      <c r="CV18" s="396"/>
      <c r="CW18" s="393"/>
      <c r="CX18" s="393"/>
      <c r="CY18" s="393"/>
      <c r="CZ18" s="393"/>
      <c r="DA18" s="393"/>
      <c r="DB18" s="393"/>
      <c r="DC18" s="396"/>
      <c r="DD18" s="393"/>
      <c r="DE18" s="393"/>
      <c r="DF18" s="393"/>
      <c r="DG18" s="393"/>
      <c r="DH18" s="393"/>
      <c r="DI18" s="393"/>
    </row>
    <row r="19" spans="2:114" s="400" customFormat="1" ht="16.5" hidden="1" thickBot="1">
      <c r="B19" s="398"/>
      <c r="C19" s="399"/>
      <c r="E19" s="401"/>
      <c r="F19" s="401"/>
      <c r="G19" s="401"/>
      <c r="H19" s="401"/>
      <c r="J19" s="401"/>
      <c r="K19" s="401"/>
      <c r="L19" s="401"/>
      <c r="M19" s="401"/>
      <c r="N19" s="401"/>
      <c r="O19" s="401"/>
      <c r="P19" s="401"/>
      <c r="Q19" s="401"/>
      <c r="R19" s="401"/>
      <c r="S19" s="401"/>
      <c r="T19" s="401"/>
      <c r="X19" s="401"/>
      <c r="Y19" s="401"/>
      <c r="Z19" s="401"/>
      <c r="AA19" s="401"/>
      <c r="AD19" s="407"/>
      <c r="AE19" s="408"/>
      <c r="AF19" s="408"/>
      <c r="AG19" s="408"/>
      <c r="AH19" s="408"/>
      <c r="AI19" s="408"/>
      <c r="AJ19" s="408"/>
      <c r="AK19" s="409"/>
      <c r="AL19" s="408"/>
      <c r="AM19" s="408"/>
      <c r="AN19" s="408"/>
      <c r="AO19" s="408"/>
      <c r="AP19" s="408"/>
      <c r="AQ19" s="408"/>
      <c r="AR19" s="409"/>
      <c r="AS19" s="408"/>
      <c r="AT19" s="408"/>
      <c r="AU19" s="408"/>
      <c r="AV19" s="408"/>
      <c r="AW19" s="408"/>
      <c r="AX19" s="408"/>
      <c r="AY19" s="409"/>
      <c r="AZ19" s="408"/>
      <c r="BA19" s="408"/>
      <c r="BB19" s="408"/>
      <c r="BC19" s="408"/>
      <c r="BD19" s="408"/>
      <c r="BE19" s="408"/>
      <c r="BF19" s="409"/>
      <c r="BG19" s="408"/>
      <c r="BH19" s="408"/>
      <c r="BI19" s="408"/>
      <c r="BJ19" s="408"/>
      <c r="BK19" s="408"/>
      <c r="BL19" s="408"/>
      <c r="BM19" s="409"/>
      <c r="BN19" s="408"/>
      <c r="BO19" s="408"/>
      <c r="BP19" s="408"/>
      <c r="BQ19" s="408"/>
      <c r="BR19" s="408"/>
      <c r="BS19" s="408"/>
      <c r="BT19" s="409"/>
      <c r="BU19" s="408"/>
      <c r="BV19" s="408"/>
      <c r="BW19" s="408"/>
      <c r="BX19" s="408"/>
      <c r="BY19" s="408"/>
      <c r="BZ19" s="408"/>
      <c r="CA19" s="409"/>
      <c r="CB19" s="408"/>
      <c r="CC19" s="408"/>
      <c r="CD19" s="408"/>
      <c r="CE19" s="408"/>
      <c r="CF19" s="408"/>
      <c r="CG19" s="408"/>
      <c r="CH19" s="409"/>
      <c r="CI19" s="408"/>
      <c r="CJ19" s="408"/>
      <c r="CK19" s="408"/>
      <c r="CL19" s="408"/>
      <c r="CM19" s="408"/>
      <c r="CN19" s="408"/>
      <c r="CO19" s="409"/>
      <c r="CP19" s="408"/>
      <c r="CQ19" s="408"/>
      <c r="CR19" s="408"/>
      <c r="CS19" s="408"/>
      <c r="CT19" s="408"/>
      <c r="CU19" s="408"/>
      <c r="CV19" s="378"/>
      <c r="CW19" s="378"/>
      <c r="CX19" s="378"/>
      <c r="CY19" s="378"/>
      <c r="CZ19" s="378"/>
      <c r="DA19" s="378"/>
      <c r="DB19" s="378"/>
      <c r="DC19" s="378"/>
      <c r="DD19" s="378"/>
      <c r="DE19" s="378"/>
      <c r="DF19" s="378"/>
      <c r="DG19" s="378"/>
      <c r="DH19" s="378"/>
    </row>
    <row r="20" spans="2:114" ht="15.75" thickBot="1">
      <c r="D20" s="311"/>
      <c r="E20" s="312" t="s">
        <v>438</v>
      </c>
      <c r="F20" s="313"/>
      <c r="G20" s="314"/>
      <c r="H20" s="314"/>
      <c r="I20" s="303"/>
      <c r="J20" s="312" t="s">
        <v>439</v>
      </c>
      <c r="K20" s="410"/>
      <c r="L20" s="410"/>
      <c r="M20" s="410"/>
      <c r="N20" s="410"/>
      <c r="O20" s="411"/>
      <c r="P20" s="410"/>
      <c r="Q20" s="410"/>
      <c r="R20" s="410"/>
      <c r="S20" s="410"/>
      <c r="T20" s="410"/>
      <c r="U20" s="410"/>
      <c r="V20" s="411"/>
      <c r="W20" s="303"/>
      <c r="X20" s="312" t="s">
        <v>464</v>
      </c>
      <c r="Y20" s="313"/>
      <c r="Z20" s="314"/>
      <c r="AA20" s="314"/>
      <c r="AB20" s="311"/>
      <c r="AD20" s="316" t="s">
        <v>465</v>
      </c>
      <c r="AE20" s="316"/>
      <c r="AF20" s="316"/>
      <c r="AG20" s="316"/>
      <c r="AH20" s="316"/>
      <c r="AI20" s="316"/>
      <c r="AL20" s="316"/>
      <c r="AM20" s="316"/>
      <c r="AN20" s="316"/>
      <c r="AO20" s="316"/>
      <c r="AP20" s="316"/>
      <c r="AS20" s="316"/>
      <c r="AT20" s="316"/>
      <c r="AU20" s="316"/>
      <c r="AV20" s="316"/>
      <c r="AW20" s="316"/>
      <c r="AZ20" s="316"/>
      <c r="BA20" s="316"/>
      <c r="BB20" s="316"/>
      <c r="BC20" s="316"/>
      <c r="BD20" s="316"/>
      <c r="BG20" s="316"/>
      <c r="BH20" s="316"/>
      <c r="BI20" s="316"/>
      <c r="BJ20" s="316"/>
      <c r="BK20" s="316"/>
      <c r="BN20" s="316"/>
      <c r="BO20" s="316"/>
      <c r="BP20" s="316"/>
      <c r="BQ20" s="316"/>
      <c r="BR20" s="316"/>
      <c r="BU20" s="316"/>
      <c r="BV20" s="316"/>
      <c r="BW20" s="316"/>
      <c r="BX20" s="316"/>
      <c r="BY20" s="316"/>
      <c r="CB20" s="316"/>
      <c r="CC20" s="316"/>
      <c r="CD20" s="316"/>
      <c r="CE20" s="316"/>
      <c r="CF20" s="316"/>
      <c r="CI20" s="316"/>
      <c r="CJ20" s="316"/>
      <c r="CK20" s="316"/>
      <c r="CL20" s="316"/>
      <c r="CM20" s="316"/>
      <c r="CU20" s="553"/>
      <c r="CV20" s="553"/>
      <c r="CW20" s="553"/>
      <c r="CX20" s="553"/>
      <c r="CY20" s="553"/>
      <c r="CZ20" s="553"/>
      <c r="DA20" s="553"/>
      <c r="DB20" s="553"/>
      <c r="DC20" s="553"/>
      <c r="DD20" s="553"/>
      <c r="DE20" s="553"/>
      <c r="DF20" s="553"/>
      <c r="DG20" s="553"/>
      <c r="DH20" s="553"/>
      <c r="DI20" s="553"/>
    </row>
    <row r="21" spans="2:114" ht="15.75" thickBot="1">
      <c r="C21" s="329" t="s">
        <v>466</v>
      </c>
      <c r="D21" s="328"/>
      <c r="E21" s="656" t="s">
        <v>445</v>
      </c>
      <c r="F21" s="658" t="str">
        <f>F5</f>
        <v>Oct</v>
      </c>
      <c r="G21" s="658" t="str">
        <f>G5</f>
        <v>Nov</v>
      </c>
      <c r="H21" s="658" t="str">
        <f>H5</f>
        <v>Dec</v>
      </c>
      <c r="I21" s="328"/>
      <c r="J21" s="656" t="s">
        <v>448</v>
      </c>
      <c r="K21" s="412"/>
      <c r="L21" s="413"/>
      <c r="M21" s="413"/>
      <c r="N21" s="413"/>
      <c r="O21" s="413"/>
      <c r="P21" s="413"/>
      <c r="Q21" s="413"/>
      <c r="R21" s="413"/>
      <c r="S21" s="413"/>
      <c r="T21" s="413"/>
      <c r="U21" s="412"/>
      <c r="V21" s="413"/>
      <c r="W21" s="328"/>
      <c r="X21" s="656" t="s">
        <v>445</v>
      </c>
      <c r="Y21" s="658" t="s">
        <v>467</v>
      </c>
      <c r="Z21" s="658" t="s">
        <v>455</v>
      </c>
      <c r="AA21" s="658" t="s">
        <v>468</v>
      </c>
      <c r="AB21" s="332"/>
      <c r="AC21" s="333"/>
      <c r="AD21" s="334"/>
      <c r="AE21" s="414" t="str">
        <f t="shared" ref="AE21:AJ22" si="24">AE5</f>
        <v>M</v>
      </c>
      <c r="AF21" s="414" t="str">
        <f t="shared" si="24"/>
        <v>T</v>
      </c>
      <c r="AG21" s="414" t="str">
        <f t="shared" si="24"/>
        <v>W</v>
      </c>
      <c r="AH21" s="414" t="str">
        <f t="shared" si="24"/>
        <v>T</v>
      </c>
      <c r="AI21" s="414" t="str">
        <f t="shared" si="24"/>
        <v>F</v>
      </c>
      <c r="AJ21" s="414" t="str">
        <f t="shared" si="24"/>
        <v>S</v>
      </c>
      <c r="AK21" s="336" t="s">
        <v>454</v>
      </c>
      <c r="AL21" s="414" t="str">
        <f t="shared" ref="AL21:AQ22" si="25">AL5</f>
        <v>M</v>
      </c>
      <c r="AM21" s="414" t="str">
        <f t="shared" si="25"/>
        <v>T</v>
      </c>
      <c r="AN21" s="414" t="str">
        <f t="shared" si="25"/>
        <v>W</v>
      </c>
      <c r="AO21" s="414" t="str">
        <f t="shared" si="25"/>
        <v>T</v>
      </c>
      <c r="AP21" s="414" t="str">
        <f t="shared" si="25"/>
        <v>F</v>
      </c>
      <c r="AQ21" s="414" t="str">
        <f t="shared" si="25"/>
        <v>S</v>
      </c>
      <c r="AR21" s="336" t="s">
        <v>454</v>
      </c>
      <c r="AS21" s="414" t="str">
        <f t="shared" ref="AS21:AX22" si="26">AS5</f>
        <v>M</v>
      </c>
      <c r="AT21" s="414" t="str">
        <f t="shared" si="26"/>
        <v>T</v>
      </c>
      <c r="AU21" s="414" t="str">
        <f t="shared" si="26"/>
        <v>W</v>
      </c>
      <c r="AV21" s="414" t="str">
        <f t="shared" si="26"/>
        <v>T</v>
      </c>
      <c r="AW21" s="414" t="str">
        <f t="shared" si="26"/>
        <v>F</v>
      </c>
      <c r="AX21" s="414" t="str">
        <f t="shared" si="26"/>
        <v>S</v>
      </c>
      <c r="AY21" s="336" t="s">
        <v>454</v>
      </c>
      <c r="AZ21" s="414" t="str">
        <f t="shared" ref="AZ21:BE22" si="27">AZ5</f>
        <v>M</v>
      </c>
      <c r="BA21" s="414" t="str">
        <f t="shared" si="27"/>
        <v>T</v>
      </c>
      <c r="BB21" s="414" t="str">
        <f t="shared" si="27"/>
        <v>W</v>
      </c>
      <c r="BC21" s="414" t="str">
        <f t="shared" si="27"/>
        <v>T</v>
      </c>
      <c r="BD21" s="414" t="str">
        <f t="shared" si="27"/>
        <v>F</v>
      </c>
      <c r="BE21" s="414" t="str">
        <f t="shared" si="27"/>
        <v>S</v>
      </c>
      <c r="BF21" s="336" t="s">
        <v>454</v>
      </c>
      <c r="BG21" s="414" t="str">
        <f t="shared" ref="BG21:BL22" si="28">BG5</f>
        <v>M</v>
      </c>
      <c r="BH21" s="414" t="str">
        <f t="shared" si="28"/>
        <v>T</v>
      </c>
      <c r="BI21" s="414" t="str">
        <f t="shared" si="28"/>
        <v>W</v>
      </c>
      <c r="BJ21" s="414" t="str">
        <f t="shared" si="28"/>
        <v>T</v>
      </c>
      <c r="BK21" s="414" t="str">
        <f t="shared" si="28"/>
        <v>F</v>
      </c>
      <c r="BL21" s="414" t="str">
        <f t="shared" si="28"/>
        <v>S</v>
      </c>
      <c r="BM21" s="336" t="s">
        <v>454</v>
      </c>
      <c r="BN21" s="414" t="str">
        <f t="shared" ref="BN21:BS22" si="29">BN5</f>
        <v>M</v>
      </c>
      <c r="BO21" s="414" t="str">
        <f t="shared" si="29"/>
        <v>T</v>
      </c>
      <c r="BP21" s="414" t="str">
        <f t="shared" si="29"/>
        <v>W</v>
      </c>
      <c r="BQ21" s="414" t="str">
        <f t="shared" si="29"/>
        <v>T</v>
      </c>
      <c r="BR21" s="414" t="str">
        <f t="shared" si="29"/>
        <v>F</v>
      </c>
      <c r="BS21" s="414" t="str">
        <f t="shared" si="29"/>
        <v>S</v>
      </c>
      <c r="BT21" s="336" t="s">
        <v>454</v>
      </c>
      <c r="BU21" s="414" t="str">
        <f t="shared" ref="BU21:BZ22" si="30">BU5</f>
        <v>M</v>
      </c>
      <c r="BV21" s="414" t="str">
        <f t="shared" si="30"/>
        <v>T</v>
      </c>
      <c r="BW21" s="414" t="str">
        <f t="shared" si="30"/>
        <v>W</v>
      </c>
      <c r="BX21" s="414" t="str">
        <f t="shared" si="30"/>
        <v>T</v>
      </c>
      <c r="BY21" s="414" t="str">
        <f t="shared" si="30"/>
        <v>F</v>
      </c>
      <c r="BZ21" s="414" t="str">
        <f t="shared" si="30"/>
        <v>S</v>
      </c>
      <c r="CA21" s="336" t="s">
        <v>454</v>
      </c>
      <c r="CB21" s="414" t="str">
        <f t="shared" ref="CB21:CG22" si="31">CB5</f>
        <v>M</v>
      </c>
      <c r="CC21" s="414" t="str">
        <f t="shared" si="31"/>
        <v>T</v>
      </c>
      <c r="CD21" s="414" t="str">
        <f t="shared" si="31"/>
        <v>W</v>
      </c>
      <c r="CE21" s="414" t="str">
        <f t="shared" si="31"/>
        <v>T</v>
      </c>
      <c r="CF21" s="414" t="str">
        <f t="shared" si="31"/>
        <v>F</v>
      </c>
      <c r="CG21" s="414" t="str">
        <f t="shared" si="31"/>
        <v>S</v>
      </c>
      <c r="CH21" s="336" t="s">
        <v>454</v>
      </c>
      <c r="CI21" s="414" t="str">
        <f t="shared" ref="CI21:CN22" si="32">CI5</f>
        <v>M</v>
      </c>
      <c r="CJ21" s="414" t="str">
        <f t="shared" si="32"/>
        <v>T</v>
      </c>
      <c r="CK21" s="414" t="str">
        <f t="shared" si="32"/>
        <v>W</v>
      </c>
      <c r="CL21" s="414" t="str">
        <f t="shared" si="32"/>
        <v>T</v>
      </c>
      <c r="CM21" s="414" t="str">
        <f t="shared" si="32"/>
        <v>F</v>
      </c>
      <c r="CN21" s="414" t="str">
        <f t="shared" si="32"/>
        <v>S</v>
      </c>
      <c r="CO21" s="336" t="s">
        <v>454</v>
      </c>
      <c r="CP21" s="414" t="str">
        <f t="shared" ref="CP21:CU22" si="33">CP5</f>
        <v>M</v>
      </c>
      <c r="CQ21" s="414" t="str">
        <f t="shared" si="33"/>
        <v>T</v>
      </c>
      <c r="CR21" s="414" t="str">
        <f t="shared" si="33"/>
        <v>W</v>
      </c>
      <c r="CS21" s="414" t="str">
        <f t="shared" si="33"/>
        <v>T</v>
      </c>
      <c r="CT21" s="414" t="str">
        <f t="shared" si="33"/>
        <v>F</v>
      </c>
      <c r="CU21" s="414" t="str">
        <f t="shared" si="33"/>
        <v>S</v>
      </c>
      <c r="CV21" s="336" t="s">
        <v>454</v>
      </c>
      <c r="CW21" s="414" t="str">
        <f t="shared" ref="CW21:DB21" si="34">CW5</f>
        <v>M</v>
      </c>
      <c r="CX21" s="414" t="str">
        <f t="shared" si="34"/>
        <v>T</v>
      </c>
      <c r="CY21" s="414" t="str">
        <f t="shared" si="34"/>
        <v>W</v>
      </c>
      <c r="CZ21" s="414" t="str">
        <f t="shared" si="34"/>
        <v>T</v>
      </c>
      <c r="DA21" s="414" t="str">
        <f t="shared" si="34"/>
        <v>F</v>
      </c>
      <c r="DB21" s="414" t="str">
        <f t="shared" si="34"/>
        <v>S</v>
      </c>
      <c r="DC21" s="336" t="s">
        <v>454</v>
      </c>
      <c r="DD21" s="414" t="str">
        <f t="shared" ref="DD21:DI21" si="35">DD5</f>
        <v>M</v>
      </c>
      <c r="DE21" s="414" t="str">
        <f t="shared" si="35"/>
        <v>T</v>
      </c>
      <c r="DF21" s="414" t="str">
        <f t="shared" si="35"/>
        <v>W</v>
      </c>
      <c r="DG21" s="414" t="str">
        <f t="shared" si="35"/>
        <v>T</v>
      </c>
      <c r="DH21" s="414" t="str">
        <f t="shared" si="35"/>
        <v>F</v>
      </c>
      <c r="DI21" s="414" t="str">
        <f t="shared" si="35"/>
        <v>S</v>
      </c>
    </row>
    <row r="22" spans="2:114" s="355" customFormat="1" ht="15.75" thickBot="1">
      <c r="B22" s="303"/>
      <c r="C22" s="340"/>
      <c r="D22" s="339"/>
      <c r="E22" s="657"/>
      <c r="F22" s="659"/>
      <c r="G22" s="659"/>
      <c r="H22" s="659"/>
      <c r="I22" s="339"/>
      <c r="J22" s="657"/>
      <c r="K22" s="415">
        <f t="shared" ref="K22:T22" si="36">+K6</f>
        <v>43383</v>
      </c>
      <c r="L22" s="415">
        <f t="shared" si="36"/>
        <v>43390</v>
      </c>
      <c r="M22" s="415">
        <f t="shared" si="36"/>
        <v>43397</v>
      </c>
      <c r="N22" s="415">
        <f t="shared" si="36"/>
        <v>43404</v>
      </c>
      <c r="O22" s="415">
        <f t="shared" si="36"/>
        <v>43411</v>
      </c>
      <c r="P22" s="415">
        <f t="shared" si="36"/>
        <v>43418</v>
      </c>
      <c r="Q22" s="415">
        <f t="shared" si="36"/>
        <v>43425</v>
      </c>
      <c r="R22" s="415">
        <f t="shared" si="36"/>
        <v>43432</v>
      </c>
      <c r="S22" s="415">
        <f t="shared" si="36"/>
        <v>43439</v>
      </c>
      <c r="T22" s="415">
        <f t="shared" si="36"/>
        <v>43446</v>
      </c>
      <c r="U22" s="415">
        <f t="shared" ref="U22:V22" si="37">T22+7</f>
        <v>43453</v>
      </c>
      <c r="V22" s="415">
        <f t="shared" si="37"/>
        <v>43460</v>
      </c>
      <c r="W22" s="339"/>
      <c r="X22" s="657"/>
      <c r="Y22" s="659"/>
      <c r="Z22" s="659"/>
      <c r="AA22" s="659"/>
      <c r="AB22" s="343"/>
      <c r="AC22" s="344"/>
      <c r="AD22" s="345"/>
      <c r="AE22" s="416">
        <f t="shared" si="24"/>
        <v>43381</v>
      </c>
      <c r="AF22" s="416">
        <f t="shared" si="24"/>
        <v>43382</v>
      </c>
      <c r="AG22" s="416">
        <f t="shared" si="24"/>
        <v>43383</v>
      </c>
      <c r="AH22" s="416">
        <f t="shared" si="24"/>
        <v>43384</v>
      </c>
      <c r="AI22" s="416">
        <f t="shared" si="24"/>
        <v>43385</v>
      </c>
      <c r="AJ22" s="416">
        <f t="shared" si="24"/>
        <v>43386</v>
      </c>
      <c r="AK22" s="347">
        <v>42827</v>
      </c>
      <c r="AL22" s="416">
        <f t="shared" si="25"/>
        <v>43388</v>
      </c>
      <c r="AM22" s="416">
        <f t="shared" si="25"/>
        <v>43389</v>
      </c>
      <c r="AN22" s="416">
        <f t="shared" si="25"/>
        <v>43390</v>
      </c>
      <c r="AO22" s="416">
        <f t="shared" si="25"/>
        <v>43391</v>
      </c>
      <c r="AP22" s="416">
        <f t="shared" si="25"/>
        <v>43392</v>
      </c>
      <c r="AQ22" s="416">
        <f t="shared" si="25"/>
        <v>43393</v>
      </c>
      <c r="AR22" s="347">
        <v>42834</v>
      </c>
      <c r="AS22" s="416">
        <f t="shared" si="26"/>
        <v>43395</v>
      </c>
      <c r="AT22" s="416">
        <f t="shared" si="26"/>
        <v>43396</v>
      </c>
      <c r="AU22" s="416">
        <f t="shared" si="26"/>
        <v>43397</v>
      </c>
      <c r="AV22" s="416">
        <f t="shared" si="26"/>
        <v>43398</v>
      </c>
      <c r="AW22" s="416">
        <f t="shared" si="26"/>
        <v>43399</v>
      </c>
      <c r="AX22" s="416">
        <f t="shared" si="26"/>
        <v>43400</v>
      </c>
      <c r="AY22" s="347">
        <v>42841</v>
      </c>
      <c r="AZ22" s="416">
        <f t="shared" si="27"/>
        <v>43402</v>
      </c>
      <c r="BA22" s="416">
        <f t="shared" si="27"/>
        <v>43403</v>
      </c>
      <c r="BB22" s="416">
        <f t="shared" si="27"/>
        <v>43404</v>
      </c>
      <c r="BC22" s="416">
        <f t="shared" si="27"/>
        <v>43405</v>
      </c>
      <c r="BD22" s="416">
        <f t="shared" si="27"/>
        <v>43406</v>
      </c>
      <c r="BE22" s="416">
        <f t="shared" si="27"/>
        <v>43407</v>
      </c>
      <c r="BF22" s="347">
        <v>42848</v>
      </c>
      <c r="BG22" s="416">
        <f t="shared" si="28"/>
        <v>43409</v>
      </c>
      <c r="BH22" s="416">
        <f t="shared" si="28"/>
        <v>43410</v>
      </c>
      <c r="BI22" s="416">
        <f t="shared" si="28"/>
        <v>43411</v>
      </c>
      <c r="BJ22" s="416">
        <f t="shared" si="28"/>
        <v>43412</v>
      </c>
      <c r="BK22" s="416">
        <f t="shared" si="28"/>
        <v>43413</v>
      </c>
      <c r="BL22" s="416">
        <f t="shared" si="28"/>
        <v>43414</v>
      </c>
      <c r="BM22" s="351">
        <v>42855</v>
      </c>
      <c r="BN22" s="416">
        <f t="shared" si="29"/>
        <v>43416</v>
      </c>
      <c r="BO22" s="416">
        <f t="shared" si="29"/>
        <v>43417</v>
      </c>
      <c r="BP22" s="416">
        <f t="shared" si="29"/>
        <v>43418</v>
      </c>
      <c r="BQ22" s="416">
        <f t="shared" si="29"/>
        <v>43419</v>
      </c>
      <c r="BR22" s="416">
        <f t="shared" si="29"/>
        <v>43420</v>
      </c>
      <c r="BS22" s="416">
        <f t="shared" si="29"/>
        <v>43421</v>
      </c>
      <c r="BT22" s="347">
        <v>42855</v>
      </c>
      <c r="BU22" s="416">
        <f t="shared" si="30"/>
        <v>43423</v>
      </c>
      <c r="BV22" s="416">
        <f t="shared" si="30"/>
        <v>43424</v>
      </c>
      <c r="BW22" s="416">
        <f t="shared" si="30"/>
        <v>43425</v>
      </c>
      <c r="BX22" s="416">
        <f t="shared" si="30"/>
        <v>43426</v>
      </c>
      <c r="BY22" s="416">
        <f t="shared" si="30"/>
        <v>43427</v>
      </c>
      <c r="BZ22" s="416">
        <f t="shared" si="30"/>
        <v>43428</v>
      </c>
      <c r="CA22" s="347">
        <v>42855</v>
      </c>
      <c r="CB22" s="416">
        <f t="shared" si="31"/>
        <v>43430</v>
      </c>
      <c r="CC22" s="416">
        <f t="shared" si="31"/>
        <v>43431</v>
      </c>
      <c r="CD22" s="416">
        <f t="shared" si="31"/>
        <v>43432</v>
      </c>
      <c r="CE22" s="416">
        <f t="shared" si="31"/>
        <v>43433</v>
      </c>
      <c r="CF22" s="416">
        <f t="shared" si="31"/>
        <v>43434</v>
      </c>
      <c r="CG22" s="416">
        <f t="shared" si="31"/>
        <v>43435</v>
      </c>
      <c r="CH22" s="347">
        <v>42855</v>
      </c>
      <c r="CI22" s="416">
        <f t="shared" si="32"/>
        <v>43437</v>
      </c>
      <c r="CJ22" s="416">
        <f t="shared" si="32"/>
        <v>43438</v>
      </c>
      <c r="CK22" s="416">
        <f t="shared" si="32"/>
        <v>43439</v>
      </c>
      <c r="CL22" s="416">
        <f t="shared" si="32"/>
        <v>43440</v>
      </c>
      <c r="CM22" s="416">
        <f t="shared" si="32"/>
        <v>43441</v>
      </c>
      <c r="CN22" s="416">
        <f t="shared" si="32"/>
        <v>43442</v>
      </c>
      <c r="CO22" s="347">
        <v>42855</v>
      </c>
      <c r="CP22" s="416">
        <f t="shared" si="33"/>
        <v>43444</v>
      </c>
      <c r="CQ22" s="416">
        <f t="shared" si="33"/>
        <v>43445</v>
      </c>
      <c r="CR22" s="416">
        <f t="shared" si="33"/>
        <v>43446</v>
      </c>
      <c r="CS22" s="416">
        <f t="shared" si="33"/>
        <v>43447</v>
      </c>
      <c r="CT22" s="416">
        <f t="shared" si="33"/>
        <v>43448</v>
      </c>
      <c r="CU22" s="416">
        <f t="shared" si="33"/>
        <v>43449</v>
      </c>
      <c r="CV22" s="417"/>
      <c r="CW22" s="415">
        <f>CU22+2</f>
        <v>43451</v>
      </c>
      <c r="CX22" s="415">
        <f>CW22+1</f>
        <v>43452</v>
      </c>
      <c r="CY22" s="415">
        <f t="shared" ref="CY22:DB22" si="38">CX22+1</f>
        <v>43453</v>
      </c>
      <c r="CZ22" s="415">
        <f t="shared" si="38"/>
        <v>43454</v>
      </c>
      <c r="DA22" s="415">
        <f t="shared" si="38"/>
        <v>43455</v>
      </c>
      <c r="DB22" s="415">
        <f t="shared" si="38"/>
        <v>43456</v>
      </c>
      <c r="DC22" s="415"/>
      <c r="DD22" s="415">
        <f>DB22+2</f>
        <v>43458</v>
      </c>
      <c r="DE22" s="415">
        <f>DD22+1</f>
        <v>43459</v>
      </c>
      <c r="DF22" s="415">
        <f t="shared" ref="DF22:DI22" si="39">DE22+1</f>
        <v>43460</v>
      </c>
      <c r="DG22" s="415">
        <f t="shared" si="39"/>
        <v>43461</v>
      </c>
      <c r="DH22" s="415">
        <f t="shared" si="39"/>
        <v>43462</v>
      </c>
      <c r="DI22" s="415">
        <f t="shared" si="39"/>
        <v>43463</v>
      </c>
    </row>
    <row r="23" spans="2:114" s="355" customFormat="1" ht="14.45" customHeight="1">
      <c r="B23" s="303"/>
      <c r="C23" s="660" t="s">
        <v>469</v>
      </c>
      <c r="D23" s="328"/>
      <c r="E23" s="367" t="s">
        <v>456</v>
      </c>
      <c r="F23" s="372">
        <f>SUM(K23:N23)</f>
        <v>238</v>
      </c>
      <c r="G23" s="372">
        <f>SUM(O23:R23)</f>
        <v>480</v>
      </c>
      <c r="H23" s="372">
        <f>SUM(S23:V23)</f>
        <v>491</v>
      </c>
      <c r="I23" s="328"/>
      <c r="J23" s="367" t="s">
        <v>457</v>
      </c>
      <c r="K23" s="418">
        <f>SUMIF($J$8:$J$19,$J$23,K8:K19)</f>
        <v>0</v>
      </c>
      <c r="L23" s="418">
        <f>SUMIF($J$8:$J$19,$J$23,L8:L19)</f>
        <v>0</v>
      </c>
      <c r="M23" s="418">
        <f t="shared" ref="M23:V23" si="40">SUMIF($J$8:$J$19,$J$23,M8:M19)</f>
        <v>118</v>
      </c>
      <c r="N23" s="418">
        <f t="shared" si="40"/>
        <v>120</v>
      </c>
      <c r="O23" s="418">
        <f t="shared" si="40"/>
        <v>120</v>
      </c>
      <c r="P23" s="418">
        <f t="shared" si="40"/>
        <v>100</v>
      </c>
      <c r="Q23" s="418">
        <f t="shared" si="40"/>
        <v>130</v>
      </c>
      <c r="R23" s="418">
        <f t="shared" si="40"/>
        <v>130</v>
      </c>
      <c r="S23" s="418">
        <f t="shared" si="40"/>
        <v>130</v>
      </c>
      <c r="T23" s="418">
        <f t="shared" si="40"/>
        <v>130</v>
      </c>
      <c r="U23" s="418">
        <f t="shared" si="40"/>
        <v>130</v>
      </c>
      <c r="V23" s="418">
        <f t="shared" si="40"/>
        <v>101</v>
      </c>
      <c r="W23" s="328"/>
      <c r="X23" s="367" t="s">
        <v>456</v>
      </c>
      <c r="Y23" s="372">
        <f>SUM(K23:N23)</f>
        <v>238</v>
      </c>
      <c r="Z23" s="372">
        <f>SUM(O23:R23)</f>
        <v>480</v>
      </c>
      <c r="AA23" s="372">
        <f>SUM(S23:V23)</f>
        <v>491</v>
      </c>
      <c r="AB23" s="332"/>
      <c r="AC23" s="333"/>
      <c r="AD23" s="367" t="s">
        <v>458</v>
      </c>
      <c r="AE23" s="418">
        <f t="shared" ref="AE23:AJ23" si="41">SUMIF($AD$8:$AD$19,$AD$23,AE8:AE19)</f>
        <v>0</v>
      </c>
      <c r="AF23" s="418">
        <f t="shared" si="41"/>
        <v>0</v>
      </c>
      <c r="AG23" s="418">
        <f t="shared" si="41"/>
        <v>0</v>
      </c>
      <c r="AH23" s="418">
        <f t="shared" si="41"/>
        <v>0</v>
      </c>
      <c r="AI23" s="418">
        <f t="shared" si="41"/>
        <v>0</v>
      </c>
      <c r="AJ23" s="418">
        <f t="shared" si="41"/>
        <v>0</v>
      </c>
      <c r="AK23" s="374"/>
      <c r="AL23" s="418">
        <f t="shared" ref="AL23:AQ23" si="42">SUMIF($AD$8:$AD$19,$AD$23,AL8:AL19)</f>
        <v>0</v>
      </c>
      <c r="AM23" s="418">
        <f t="shared" si="42"/>
        <v>0</v>
      </c>
      <c r="AN23" s="418">
        <f t="shared" si="42"/>
        <v>0</v>
      </c>
      <c r="AO23" s="418">
        <f t="shared" si="42"/>
        <v>0</v>
      </c>
      <c r="AP23" s="418">
        <f t="shared" si="42"/>
        <v>0</v>
      </c>
      <c r="AQ23" s="418">
        <f t="shared" si="42"/>
        <v>0</v>
      </c>
      <c r="AR23" s="374"/>
      <c r="AS23" s="418">
        <f t="shared" ref="AS23:AX23" si="43">SUMIF($AD$8:$AD$19,$AD$23,AS8:AS19)</f>
        <v>0</v>
      </c>
      <c r="AT23" s="418">
        <f t="shared" si="43"/>
        <v>0</v>
      </c>
      <c r="AU23" s="418">
        <f t="shared" si="43"/>
        <v>20</v>
      </c>
      <c r="AV23" s="418">
        <f t="shared" si="43"/>
        <v>0</v>
      </c>
      <c r="AW23" s="418">
        <f t="shared" si="43"/>
        <v>0</v>
      </c>
      <c r="AX23" s="418">
        <f t="shared" si="43"/>
        <v>0</v>
      </c>
      <c r="AY23" s="374"/>
      <c r="AZ23" s="418">
        <f t="shared" ref="AZ23:BE23" si="44">SUMIF($AD$8:$AD$19,$AD$23,AZ8:AZ19)</f>
        <v>0</v>
      </c>
      <c r="BA23" s="418">
        <f t="shared" si="44"/>
        <v>0</v>
      </c>
      <c r="BB23" s="418">
        <f t="shared" si="44"/>
        <v>140</v>
      </c>
      <c r="BC23" s="418">
        <f t="shared" si="44"/>
        <v>0</v>
      </c>
      <c r="BD23" s="418">
        <f t="shared" si="44"/>
        <v>0</v>
      </c>
      <c r="BE23" s="418">
        <f t="shared" si="44"/>
        <v>0</v>
      </c>
      <c r="BF23" s="374"/>
      <c r="BG23" s="418">
        <f t="shared" ref="BG23:BL23" si="45">SUMIF($AD$8:$AD$19,$AD$23,BG8:BG19)</f>
        <v>0</v>
      </c>
      <c r="BH23" s="418">
        <f t="shared" si="45"/>
        <v>0</v>
      </c>
      <c r="BI23" s="418">
        <f t="shared" si="45"/>
        <v>120</v>
      </c>
      <c r="BJ23" s="418">
        <f t="shared" si="45"/>
        <v>0</v>
      </c>
      <c r="BK23" s="418">
        <f t="shared" si="45"/>
        <v>0</v>
      </c>
      <c r="BL23" s="418">
        <f t="shared" si="45"/>
        <v>0</v>
      </c>
      <c r="BM23" s="374"/>
      <c r="BN23" s="418">
        <f t="shared" ref="BN23:BS23" si="46">SUMIF($AD$8:$AD$19,$AD$23,BN8:BN19)</f>
        <v>0</v>
      </c>
      <c r="BO23" s="418">
        <f t="shared" si="46"/>
        <v>0</v>
      </c>
      <c r="BP23" s="418">
        <f t="shared" si="46"/>
        <v>150</v>
      </c>
      <c r="BQ23" s="418">
        <f t="shared" si="46"/>
        <v>0</v>
      </c>
      <c r="BR23" s="418">
        <f t="shared" si="46"/>
        <v>0</v>
      </c>
      <c r="BS23" s="418">
        <f t="shared" si="46"/>
        <v>0</v>
      </c>
      <c r="BT23" s="374"/>
      <c r="BU23" s="418">
        <f t="shared" ref="BU23:BZ23" si="47">SUMIF($AD$8:$AD$19,$AD$23,BU8:BU19)</f>
        <v>0</v>
      </c>
      <c r="BV23" s="418">
        <f t="shared" si="47"/>
        <v>0</v>
      </c>
      <c r="BW23" s="418">
        <f t="shared" si="47"/>
        <v>158</v>
      </c>
      <c r="BX23" s="418">
        <f t="shared" si="47"/>
        <v>0</v>
      </c>
      <c r="BY23" s="418">
        <f t="shared" si="47"/>
        <v>0</v>
      </c>
      <c r="BZ23" s="418">
        <f t="shared" si="47"/>
        <v>0</v>
      </c>
      <c r="CA23" s="374"/>
      <c r="CB23" s="418">
        <f t="shared" ref="CB23:CG23" si="48">SUMIF($AD$8:$AD$19,$AD$23,CB8:CB19)</f>
        <v>0</v>
      </c>
      <c r="CC23" s="418">
        <f t="shared" si="48"/>
        <v>0</v>
      </c>
      <c r="CD23" s="418">
        <f t="shared" si="48"/>
        <v>130</v>
      </c>
      <c r="CE23" s="418">
        <f t="shared" si="48"/>
        <v>0</v>
      </c>
      <c r="CF23" s="418">
        <f t="shared" si="48"/>
        <v>0</v>
      </c>
      <c r="CG23" s="418">
        <f t="shared" si="48"/>
        <v>0</v>
      </c>
      <c r="CH23" s="374"/>
      <c r="CI23" s="418">
        <f t="shared" ref="CI23:CN23" si="49">SUMIF($AD$8:$AD$19,$AD$23,CI8:CI19)</f>
        <v>0</v>
      </c>
      <c r="CJ23" s="418">
        <f t="shared" si="49"/>
        <v>0</v>
      </c>
      <c r="CK23" s="418">
        <f t="shared" si="49"/>
        <v>130</v>
      </c>
      <c r="CL23" s="418">
        <f t="shared" si="49"/>
        <v>0</v>
      </c>
      <c r="CM23" s="418">
        <f t="shared" si="49"/>
        <v>0</v>
      </c>
      <c r="CN23" s="418">
        <f t="shared" si="49"/>
        <v>0</v>
      </c>
      <c r="CO23" s="374"/>
      <c r="CP23" s="418">
        <f t="shared" ref="CP23:CU23" si="50">SUMIF($AD$8:$AD$19,$AD$23,CP8:CP19)</f>
        <v>0</v>
      </c>
      <c r="CQ23" s="418">
        <f t="shared" si="50"/>
        <v>0</v>
      </c>
      <c r="CR23" s="418">
        <f t="shared" si="50"/>
        <v>130</v>
      </c>
      <c r="CS23" s="418">
        <f t="shared" si="50"/>
        <v>0</v>
      </c>
      <c r="CT23" s="418">
        <f t="shared" si="50"/>
        <v>0</v>
      </c>
      <c r="CU23" s="418">
        <f t="shared" si="50"/>
        <v>0</v>
      </c>
      <c r="CV23" s="419"/>
      <c r="CW23" s="418">
        <f t="shared" ref="CW23:DB23" si="51">SUMIF($AD$8:$AD$19,$AD$23,CW8:CW19)</f>
        <v>0</v>
      </c>
      <c r="CX23" s="418">
        <f t="shared" si="51"/>
        <v>0</v>
      </c>
      <c r="CY23" s="418">
        <f t="shared" si="51"/>
        <v>130</v>
      </c>
      <c r="CZ23" s="418">
        <f t="shared" si="51"/>
        <v>0</v>
      </c>
      <c r="DA23" s="418">
        <f t="shared" si="51"/>
        <v>0</v>
      </c>
      <c r="DB23" s="418">
        <f t="shared" si="51"/>
        <v>0</v>
      </c>
      <c r="DC23" s="419"/>
      <c r="DD23" s="418">
        <f t="shared" ref="DD23:DI23" si="52">SUMIF($AD$8:$AD$19,$AD$23,DD8:DD19)</f>
        <v>0</v>
      </c>
      <c r="DE23" s="418">
        <f t="shared" si="52"/>
        <v>0</v>
      </c>
      <c r="DF23" s="418">
        <f t="shared" si="52"/>
        <v>101</v>
      </c>
      <c r="DG23" s="418">
        <f t="shared" si="52"/>
        <v>0</v>
      </c>
      <c r="DH23" s="418">
        <f t="shared" si="52"/>
        <v>0</v>
      </c>
      <c r="DI23" s="418">
        <f t="shared" si="52"/>
        <v>0</v>
      </c>
    </row>
    <row r="24" spans="2:114" s="307" customFormat="1" ht="14.45" customHeight="1">
      <c r="B24" s="303"/>
      <c r="C24" s="661"/>
      <c r="D24" s="339"/>
      <c r="E24" s="379" t="s">
        <v>459</v>
      </c>
      <c r="F24" s="372">
        <f>+SUM(K24:M24)</f>
        <v>20</v>
      </c>
      <c r="G24" s="372">
        <f>+SUM(N24:R24)</f>
        <v>698</v>
      </c>
      <c r="H24" s="372">
        <f>+SUM(S24:V24)</f>
        <v>491</v>
      </c>
      <c r="I24" s="339"/>
      <c r="J24" s="379" t="s">
        <v>459</v>
      </c>
      <c r="K24" s="380">
        <f>SUM(AE23:AG23)</f>
        <v>0</v>
      </c>
      <c r="L24" s="380">
        <f>SUM(AH23:AN23)</f>
        <v>0</v>
      </c>
      <c r="M24" s="380">
        <f>SUM(AO23:AU23)</f>
        <v>20</v>
      </c>
      <c r="N24" s="380">
        <f>SUM(AV23:BB23)</f>
        <v>140</v>
      </c>
      <c r="O24" s="380">
        <f>SUM(BC23:BI23)</f>
        <v>120</v>
      </c>
      <c r="P24" s="380">
        <f>SUM(BJ23:BP23)</f>
        <v>150</v>
      </c>
      <c r="Q24" s="380">
        <f>SUM(BQ23:BW23)</f>
        <v>158</v>
      </c>
      <c r="R24" s="381">
        <f>SUM(BX23:CD23)</f>
        <v>130</v>
      </c>
      <c r="S24" s="381">
        <f>SUM(CE23:CK23)</f>
        <v>130</v>
      </c>
      <c r="T24" s="380">
        <f>SUM(CL23:CR23)</f>
        <v>130</v>
      </c>
      <c r="U24" s="380">
        <f>SUM(CS23:CY23)</f>
        <v>130</v>
      </c>
      <c r="V24" s="380">
        <f>SUM(CZ23:DF23)</f>
        <v>101</v>
      </c>
      <c r="W24" s="339"/>
      <c r="X24" s="382" t="s">
        <v>460</v>
      </c>
      <c r="Y24" s="380">
        <f>SUMIF($AE$7:$CU$7,$Y$5,$AE24:$CU24)</f>
        <v>160</v>
      </c>
      <c r="Z24" s="380">
        <f>SUMIF($AE$7:$CU$7,$Z$5,$AE24:$CU24)</f>
        <v>567</v>
      </c>
      <c r="AA24" s="372">
        <f>SUMIF($AE$7:$CU$7,#REF!,$AE24:$CU24)</f>
        <v>0</v>
      </c>
      <c r="AB24" s="343"/>
      <c r="AC24" s="344"/>
      <c r="AD24" s="382" t="s">
        <v>461</v>
      </c>
      <c r="AE24" s="423">
        <f t="shared" ref="AE24:AJ24" si="53">+SUMIF($AD$8:$AD$19,$AD$24,AE8:AE19)</f>
        <v>0</v>
      </c>
      <c r="AF24" s="423">
        <f t="shared" si="53"/>
        <v>0</v>
      </c>
      <c r="AG24" s="423">
        <f t="shared" si="53"/>
        <v>0</v>
      </c>
      <c r="AH24" s="423">
        <f t="shared" si="53"/>
        <v>0</v>
      </c>
      <c r="AI24" s="423">
        <f t="shared" si="53"/>
        <v>0</v>
      </c>
      <c r="AJ24" s="423">
        <f t="shared" si="53"/>
        <v>0</v>
      </c>
      <c r="AK24" s="384"/>
      <c r="AL24" s="423">
        <f t="shared" ref="AL24:AQ24" si="54">+SUMIF($AD$8:$AD$19,$AD$24,AL8:AL19)</f>
        <v>0</v>
      </c>
      <c r="AM24" s="423">
        <f t="shared" si="54"/>
        <v>0</v>
      </c>
      <c r="AN24" s="423">
        <f t="shared" si="54"/>
        <v>0</v>
      </c>
      <c r="AO24" s="423">
        <f t="shared" si="54"/>
        <v>0</v>
      </c>
      <c r="AP24" s="423">
        <f t="shared" si="54"/>
        <v>0</v>
      </c>
      <c r="AQ24" s="423">
        <f t="shared" si="54"/>
        <v>0</v>
      </c>
      <c r="AR24" s="384"/>
      <c r="AS24" s="423">
        <f t="shared" ref="AS24:AX24" si="55">+SUMIF($AD$8:$AD$19,$AD$24,AS8:AS19)</f>
        <v>0</v>
      </c>
      <c r="AT24" s="423">
        <f t="shared" si="55"/>
        <v>0</v>
      </c>
      <c r="AU24" s="423">
        <f t="shared" si="55"/>
        <v>20</v>
      </c>
      <c r="AV24" s="423">
        <f t="shared" si="55"/>
        <v>0</v>
      </c>
      <c r="AW24" s="423">
        <f t="shared" si="55"/>
        <v>43</v>
      </c>
      <c r="AX24" s="423">
        <f t="shared" si="55"/>
        <v>0</v>
      </c>
      <c r="AY24" s="384"/>
      <c r="AZ24" s="423">
        <f t="shared" ref="AZ24:BE24" si="56">+SUMIF($AD$8:$AD$19,$AD$24,AZ8:AZ19)</f>
        <v>35</v>
      </c>
      <c r="BA24" s="423">
        <f t="shared" si="56"/>
        <v>0</v>
      </c>
      <c r="BB24" s="423">
        <f t="shared" si="56"/>
        <v>62</v>
      </c>
      <c r="BC24" s="423">
        <f t="shared" si="56"/>
        <v>0</v>
      </c>
      <c r="BD24" s="423">
        <f t="shared" si="56"/>
        <v>0</v>
      </c>
      <c r="BE24" s="423">
        <f t="shared" si="56"/>
        <v>35</v>
      </c>
      <c r="BF24" s="384"/>
      <c r="BG24" s="423">
        <f t="shared" ref="BG24:BL24" si="57">+SUMIF($AD$8:$AD$19,$AD$24,BG8:BG19)</f>
        <v>35</v>
      </c>
      <c r="BH24" s="423">
        <f t="shared" si="57"/>
        <v>0</v>
      </c>
      <c r="BI24" s="423">
        <f t="shared" si="57"/>
        <v>32</v>
      </c>
      <c r="BJ24" s="423">
        <f t="shared" si="57"/>
        <v>0</v>
      </c>
      <c r="BK24" s="423">
        <f t="shared" si="57"/>
        <v>45</v>
      </c>
      <c r="BL24" s="423">
        <f t="shared" si="57"/>
        <v>0</v>
      </c>
      <c r="BM24" s="384"/>
      <c r="BN24" s="423">
        <f t="shared" ref="BN24:BS24" si="58">+SUMIF($AD$8:$AD$19,$AD$24,BN8:BN19)</f>
        <v>40</v>
      </c>
      <c r="BO24" s="423">
        <f t="shared" si="58"/>
        <v>0</v>
      </c>
      <c r="BP24" s="423">
        <f t="shared" si="58"/>
        <v>75</v>
      </c>
      <c r="BQ24" s="423">
        <f t="shared" si="58"/>
        <v>0</v>
      </c>
      <c r="BR24" s="423">
        <f t="shared" si="58"/>
        <v>21</v>
      </c>
      <c r="BS24" s="423">
        <f t="shared" si="58"/>
        <v>0</v>
      </c>
      <c r="BT24" s="384"/>
      <c r="BU24" s="423">
        <f t="shared" ref="BU24:BZ24" si="59">+SUMIF($AD$8:$AD$19,$AD$24,BU8:BU19)</f>
        <v>30</v>
      </c>
      <c r="BV24" s="423">
        <f t="shared" si="59"/>
        <v>0</v>
      </c>
      <c r="BW24" s="423">
        <f t="shared" si="59"/>
        <v>69</v>
      </c>
      <c r="BX24" s="423">
        <f t="shared" si="59"/>
        <v>0</v>
      </c>
      <c r="BY24" s="423">
        <f t="shared" si="59"/>
        <v>40</v>
      </c>
      <c r="BZ24" s="423">
        <f t="shared" si="59"/>
        <v>0</v>
      </c>
      <c r="CA24" s="384"/>
      <c r="CB24" s="423">
        <f t="shared" ref="CB24:CG24" si="60">+SUMIF($AD$8:$AD$19,$AD$24,CB8:CB19)</f>
        <v>40</v>
      </c>
      <c r="CC24" s="423">
        <f t="shared" si="60"/>
        <v>0</v>
      </c>
      <c r="CD24" s="423">
        <f t="shared" si="60"/>
        <v>61</v>
      </c>
      <c r="CE24" s="423">
        <f t="shared" si="60"/>
        <v>0</v>
      </c>
      <c r="CF24" s="423">
        <f t="shared" si="60"/>
        <v>44</v>
      </c>
      <c r="CG24" s="423">
        <f t="shared" si="60"/>
        <v>0</v>
      </c>
      <c r="CH24" s="384"/>
      <c r="CI24" s="423">
        <f t="shared" ref="CI24:CN24" si="61">+SUMIF($AD$8:$AD$19,$AD$24,CI8:CI19)</f>
        <v>42</v>
      </c>
      <c r="CJ24" s="423">
        <f t="shared" si="61"/>
        <v>0</v>
      </c>
      <c r="CK24" s="423">
        <f t="shared" si="61"/>
        <v>69</v>
      </c>
      <c r="CL24" s="423">
        <f t="shared" si="61"/>
        <v>0</v>
      </c>
      <c r="CM24" s="423">
        <f t="shared" si="61"/>
        <v>20</v>
      </c>
      <c r="CN24" s="423">
        <f t="shared" si="61"/>
        <v>0</v>
      </c>
      <c r="CO24" s="384"/>
      <c r="CP24" s="423">
        <f t="shared" ref="CP24:CU24" si="62">+SUMIF($AD$8:$AD$19,$AD$24,CP8:CP19)</f>
        <v>20</v>
      </c>
      <c r="CQ24" s="423">
        <f t="shared" si="62"/>
        <v>0</v>
      </c>
      <c r="CR24" s="423">
        <f t="shared" si="62"/>
        <v>81</v>
      </c>
      <c r="CS24" s="423">
        <f t="shared" si="62"/>
        <v>0</v>
      </c>
      <c r="CT24" s="423">
        <f t="shared" si="62"/>
        <v>49</v>
      </c>
      <c r="CU24" s="423">
        <f t="shared" si="62"/>
        <v>0</v>
      </c>
      <c r="CV24" s="424"/>
      <c r="CW24" s="423">
        <f t="shared" ref="CW24:DB24" si="63">+SUMIF($AD$8:$AD$19,$AD$24,CW8:CW19)</f>
        <v>34</v>
      </c>
      <c r="CX24" s="423">
        <f t="shared" si="63"/>
        <v>0</v>
      </c>
      <c r="CY24" s="423">
        <f t="shared" si="63"/>
        <v>60</v>
      </c>
      <c r="CZ24" s="423">
        <f t="shared" si="63"/>
        <v>0</v>
      </c>
      <c r="DA24" s="423">
        <f t="shared" si="63"/>
        <v>37</v>
      </c>
      <c r="DB24" s="423">
        <f t="shared" si="63"/>
        <v>0</v>
      </c>
      <c r="DC24" s="424"/>
      <c r="DD24" s="423">
        <f t="shared" ref="DD24:DI24" si="64">+SUMIF($AD$8:$AD$19,$AD$24,DD8:DD19)</f>
        <v>0</v>
      </c>
      <c r="DE24" s="423">
        <f t="shared" si="64"/>
        <v>0</v>
      </c>
      <c r="DF24" s="423">
        <f t="shared" si="64"/>
        <v>0</v>
      </c>
      <c r="DG24" s="423">
        <f t="shared" si="64"/>
        <v>0</v>
      </c>
      <c r="DH24" s="423">
        <f t="shared" si="64"/>
        <v>0</v>
      </c>
      <c r="DI24" s="423">
        <f t="shared" si="64"/>
        <v>0</v>
      </c>
      <c r="DJ24" s="355"/>
    </row>
    <row r="25" spans="2:114" s="397" customFormat="1" ht="16.5" thickBot="1">
      <c r="B25" s="425"/>
      <c r="C25" s="662"/>
      <c r="D25" s="328"/>
      <c r="E25" s="388" t="s">
        <v>462</v>
      </c>
      <c r="F25" s="389">
        <f>F24-F23</f>
        <v>-218</v>
      </c>
      <c r="G25" s="389">
        <f>G24-G23+F25</f>
        <v>0</v>
      </c>
      <c r="H25" s="389">
        <f>H24-H23+G25</f>
        <v>0</v>
      </c>
      <c r="I25" s="328"/>
      <c r="J25" s="388" t="s">
        <v>462</v>
      </c>
      <c r="K25" s="389">
        <f>K24-K23</f>
        <v>0</v>
      </c>
      <c r="L25" s="389">
        <f>K25+L24-L23</f>
        <v>0</v>
      </c>
      <c r="M25" s="389">
        <f t="shared" ref="M25:V25" si="65">L25+M24-M23</f>
        <v>-98</v>
      </c>
      <c r="N25" s="389">
        <f t="shared" si="65"/>
        <v>-78</v>
      </c>
      <c r="O25" s="389">
        <f t="shared" si="65"/>
        <v>-78</v>
      </c>
      <c r="P25" s="389">
        <f t="shared" si="65"/>
        <v>-28</v>
      </c>
      <c r="Q25" s="389">
        <f t="shared" si="65"/>
        <v>0</v>
      </c>
      <c r="R25" s="389">
        <f t="shared" si="65"/>
        <v>0</v>
      </c>
      <c r="S25" s="389">
        <f>R25+S24-S23</f>
        <v>0</v>
      </c>
      <c r="T25" s="389">
        <f t="shared" si="65"/>
        <v>0</v>
      </c>
      <c r="U25" s="389">
        <f t="shared" si="65"/>
        <v>0</v>
      </c>
      <c r="V25" s="389">
        <f t="shared" si="65"/>
        <v>0</v>
      </c>
      <c r="W25" s="328"/>
      <c r="X25" s="390" t="s">
        <v>463</v>
      </c>
      <c r="Y25" s="391">
        <f>Y24-Y23</f>
        <v>-78</v>
      </c>
      <c r="Z25" s="391">
        <f>Z24-Z23+Y25</f>
        <v>9</v>
      </c>
      <c r="AA25" s="391">
        <f>AA24-AA23+Z25</f>
        <v>-482</v>
      </c>
      <c r="AB25" s="332"/>
      <c r="AC25" s="333"/>
      <c r="AD25" s="392" t="s">
        <v>462</v>
      </c>
      <c r="AE25" s="393">
        <f>AE24-AE23</f>
        <v>0</v>
      </c>
      <c r="AF25" s="393">
        <f t="shared" ref="AF25:BE25" si="66">AE25+AF24-AF23</f>
        <v>0</v>
      </c>
      <c r="AG25" s="393">
        <f t="shared" si="66"/>
        <v>0</v>
      </c>
      <c r="AH25" s="393">
        <f t="shared" si="66"/>
        <v>0</v>
      </c>
      <c r="AI25" s="393">
        <f t="shared" si="66"/>
        <v>0</v>
      </c>
      <c r="AJ25" s="393">
        <f t="shared" si="66"/>
        <v>0</v>
      </c>
      <c r="AK25" s="394">
        <f t="shared" si="66"/>
        <v>0</v>
      </c>
      <c r="AL25" s="393">
        <f t="shared" si="66"/>
        <v>0</v>
      </c>
      <c r="AM25" s="393">
        <f t="shared" si="66"/>
        <v>0</v>
      </c>
      <c r="AN25" s="393">
        <f t="shared" si="66"/>
        <v>0</v>
      </c>
      <c r="AO25" s="393">
        <f t="shared" si="66"/>
        <v>0</v>
      </c>
      <c r="AP25" s="393">
        <f t="shared" si="66"/>
        <v>0</v>
      </c>
      <c r="AQ25" s="395">
        <f t="shared" si="66"/>
        <v>0</v>
      </c>
      <c r="AR25" s="394">
        <f t="shared" si="66"/>
        <v>0</v>
      </c>
      <c r="AS25" s="393">
        <f t="shared" si="66"/>
        <v>0</v>
      </c>
      <c r="AT25" s="393">
        <f t="shared" si="66"/>
        <v>0</v>
      </c>
      <c r="AU25" s="393">
        <f t="shared" si="66"/>
        <v>0</v>
      </c>
      <c r="AV25" s="393">
        <f t="shared" si="66"/>
        <v>0</v>
      </c>
      <c r="AW25" s="393">
        <f t="shared" si="66"/>
        <v>43</v>
      </c>
      <c r="AX25" s="393">
        <f t="shared" si="66"/>
        <v>43</v>
      </c>
      <c r="AY25" s="394">
        <f t="shared" si="66"/>
        <v>43</v>
      </c>
      <c r="AZ25" s="393">
        <f t="shared" si="66"/>
        <v>78</v>
      </c>
      <c r="BA25" s="393">
        <f t="shared" si="66"/>
        <v>78</v>
      </c>
      <c r="BB25" s="393">
        <f t="shared" si="66"/>
        <v>0</v>
      </c>
      <c r="BC25" s="393">
        <f t="shared" si="66"/>
        <v>0</v>
      </c>
      <c r="BD25" s="393">
        <f t="shared" si="66"/>
        <v>0</v>
      </c>
      <c r="BE25" s="393">
        <f t="shared" si="66"/>
        <v>35</v>
      </c>
      <c r="BF25" s="394"/>
      <c r="BG25" s="393">
        <f>BE25+BG24-BG23</f>
        <v>70</v>
      </c>
      <c r="BH25" s="393">
        <f>BG25+BH24-BH23</f>
        <v>70</v>
      </c>
      <c r="BI25" s="393">
        <f>BH25+BI24-BI23</f>
        <v>-18</v>
      </c>
      <c r="BJ25" s="393">
        <f t="shared" ref="BJ25:BL25" si="67">BI25+BJ24-BJ23</f>
        <v>-18</v>
      </c>
      <c r="BK25" s="393">
        <f t="shared" si="67"/>
        <v>27</v>
      </c>
      <c r="BL25" s="393">
        <f t="shared" si="67"/>
        <v>27</v>
      </c>
      <c r="BM25" s="394"/>
      <c r="BN25" s="393">
        <f>BL25+BN24-BN23</f>
        <v>67</v>
      </c>
      <c r="BO25" s="393">
        <f>BN25+BO24-BO23</f>
        <v>67</v>
      </c>
      <c r="BP25" s="393">
        <f>BO25+BP24-BP23</f>
        <v>-8</v>
      </c>
      <c r="BQ25" s="393">
        <f t="shared" ref="BQ25:BS25" si="68">BP25+BQ24-BQ23</f>
        <v>-8</v>
      </c>
      <c r="BR25" s="393">
        <f t="shared" si="68"/>
        <v>13</v>
      </c>
      <c r="BS25" s="393">
        <f t="shared" si="68"/>
        <v>13</v>
      </c>
      <c r="BT25" s="394"/>
      <c r="BU25" s="393">
        <f>BS25+BU24-BU23</f>
        <v>43</v>
      </c>
      <c r="BV25" s="393">
        <f>BU25+BV24-BV23</f>
        <v>43</v>
      </c>
      <c r="BW25" s="393">
        <f>BV25+BW24-BW23</f>
        <v>-46</v>
      </c>
      <c r="BX25" s="393">
        <f t="shared" ref="BX25:BZ25" si="69">BW25+BX24-BX23</f>
        <v>-46</v>
      </c>
      <c r="BY25" s="393">
        <f t="shared" si="69"/>
        <v>-6</v>
      </c>
      <c r="BZ25" s="393">
        <f t="shared" si="69"/>
        <v>-6</v>
      </c>
      <c r="CA25" s="394"/>
      <c r="CB25" s="393">
        <f>BZ25+CB24-CB23</f>
        <v>34</v>
      </c>
      <c r="CC25" s="393">
        <f>CB25+CC24-CC23</f>
        <v>34</v>
      </c>
      <c r="CD25" s="393">
        <f>CC25+CD24-CD23</f>
        <v>-35</v>
      </c>
      <c r="CE25" s="393">
        <f t="shared" ref="CE25:CG25" si="70">CD25+CE24-CE23</f>
        <v>-35</v>
      </c>
      <c r="CF25" s="393">
        <f t="shared" si="70"/>
        <v>9</v>
      </c>
      <c r="CG25" s="393">
        <f t="shared" si="70"/>
        <v>9</v>
      </c>
      <c r="CH25" s="394"/>
      <c r="CI25" s="393">
        <f>CG25+CI24-CI23</f>
        <v>51</v>
      </c>
      <c r="CJ25" s="393">
        <f>CI25+CJ24-CJ23</f>
        <v>51</v>
      </c>
      <c r="CK25" s="393">
        <f>CJ25+CK24-CK23</f>
        <v>-10</v>
      </c>
      <c r="CL25" s="393">
        <f t="shared" ref="CL25:CN25" si="71">CK25+CL24-CL23</f>
        <v>-10</v>
      </c>
      <c r="CM25" s="393">
        <f t="shared" si="71"/>
        <v>10</v>
      </c>
      <c r="CN25" s="393">
        <f t="shared" si="71"/>
        <v>10</v>
      </c>
      <c r="CO25" s="394"/>
      <c r="CP25" s="393">
        <f>CN25+CP24-CP23</f>
        <v>30</v>
      </c>
      <c r="CQ25" s="393">
        <f>CP25+CQ24-CQ23</f>
        <v>30</v>
      </c>
      <c r="CR25" s="393">
        <f>CQ25+CR24-CR23</f>
        <v>-19</v>
      </c>
      <c r="CS25" s="393">
        <f t="shared" ref="CS25:CU25" si="72">CR25+CS24-CS23</f>
        <v>-19</v>
      </c>
      <c r="CT25" s="393">
        <f t="shared" si="72"/>
        <v>30</v>
      </c>
      <c r="CU25" s="393">
        <f t="shared" si="72"/>
        <v>30</v>
      </c>
      <c r="CV25" s="396"/>
      <c r="CW25" s="393">
        <f>CU25+CW24-CW23</f>
        <v>64</v>
      </c>
      <c r="CX25" s="393">
        <f>CW25+CX24-CX23</f>
        <v>64</v>
      </c>
      <c r="CY25" s="393">
        <f>CX25+CY24-CY23</f>
        <v>-6</v>
      </c>
      <c r="CZ25" s="393">
        <f t="shared" ref="CZ25:DB25" si="73">CY25+CZ24-CZ23</f>
        <v>-6</v>
      </c>
      <c r="DA25" s="393">
        <f t="shared" si="73"/>
        <v>31</v>
      </c>
      <c r="DB25" s="393">
        <f t="shared" si="73"/>
        <v>31</v>
      </c>
      <c r="DC25" s="396"/>
      <c r="DD25" s="393">
        <f>DB25+DD24-DD23</f>
        <v>31</v>
      </c>
      <c r="DE25" s="393">
        <f>DD25+DE24-DE23</f>
        <v>31</v>
      </c>
      <c r="DF25" s="393">
        <f>DE25+DF24-DF23</f>
        <v>-70</v>
      </c>
      <c r="DG25" s="393">
        <f t="shared" ref="DG25:DI25" si="74">DF25+DG24-DG23</f>
        <v>-70</v>
      </c>
      <c r="DH25" s="393">
        <f t="shared" si="74"/>
        <v>-70</v>
      </c>
      <c r="DI25" s="393">
        <f t="shared" si="74"/>
        <v>-70</v>
      </c>
      <c r="DJ25" s="426"/>
    </row>
    <row r="26" spans="2:114" s="355" customFormat="1" ht="15.75">
      <c r="B26" s="427"/>
      <c r="C26" s="428"/>
      <c r="D26" s="400"/>
      <c r="E26" s="407" t="s">
        <v>492</v>
      </c>
      <c r="F26" s="407"/>
      <c r="G26" s="407"/>
      <c r="H26" s="407"/>
      <c r="I26" s="400"/>
      <c r="J26" s="407"/>
      <c r="K26" s="400"/>
      <c r="L26" s="400"/>
      <c r="M26" s="400"/>
      <c r="N26" s="400"/>
      <c r="O26" s="400"/>
      <c r="P26" s="400"/>
      <c r="Q26" s="400"/>
      <c r="R26" s="400"/>
      <c r="S26" s="400"/>
      <c r="T26" s="400"/>
      <c r="U26" s="429"/>
      <c r="V26" s="400"/>
      <c r="W26" s="400"/>
      <c r="X26" s="407"/>
      <c r="Y26" s="407"/>
      <c r="Z26" s="407"/>
      <c r="AA26" s="407"/>
      <c r="AB26" s="400"/>
      <c r="AC26" s="400"/>
      <c r="AD26" s="407"/>
      <c r="AE26" s="408"/>
      <c r="AF26" s="408"/>
      <c r="AG26" s="408"/>
      <c r="AH26" s="408"/>
      <c r="AI26" s="408"/>
      <c r="AJ26" s="378"/>
      <c r="AK26" s="430"/>
      <c r="AL26" s="378"/>
      <c r="AM26" s="378"/>
      <c r="AN26" s="378"/>
      <c r="AO26" s="378"/>
      <c r="AP26" s="378"/>
      <c r="AQ26" s="378"/>
      <c r="AR26" s="378"/>
      <c r="AS26" s="378"/>
      <c r="AT26" s="378"/>
      <c r="AU26" s="378"/>
      <c r="AV26" s="378"/>
      <c r="AW26" s="378"/>
      <c r="AX26" s="378"/>
      <c r="AY26" s="378"/>
      <c r="AZ26" s="378"/>
      <c r="BA26" s="378"/>
      <c r="BB26" s="378"/>
      <c r="BC26" s="378"/>
      <c r="BD26" s="378"/>
      <c r="BE26" s="378"/>
      <c r="BF26" s="378"/>
      <c r="BG26" s="378"/>
      <c r="BH26" s="378"/>
      <c r="BI26" s="378"/>
      <c r="BJ26" s="378"/>
      <c r="BK26" s="378"/>
      <c r="BL26" s="378"/>
      <c r="BM26" s="378"/>
      <c r="BN26" s="378"/>
      <c r="BO26" s="378"/>
      <c r="BP26" s="378"/>
      <c r="BQ26" s="378"/>
      <c r="BR26" s="378"/>
      <c r="BS26" s="378"/>
      <c r="BT26" s="378"/>
      <c r="BU26" s="378"/>
      <c r="BV26" s="378"/>
      <c r="BW26" s="378"/>
      <c r="BX26" s="378"/>
      <c r="BY26" s="378"/>
      <c r="BZ26" s="378"/>
      <c r="CA26" s="378"/>
      <c r="CB26" s="378"/>
      <c r="CC26" s="378"/>
      <c r="CD26" s="378" t="s">
        <v>493</v>
      </c>
      <c r="CE26" s="378"/>
      <c r="CF26" s="378"/>
      <c r="CG26" s="378"/>
      <c r="CH26" s="378"/>
      <c r="CI26" s="378"/>
      <c r="CJ26" s="378"/>
      <c r="CK26" s="378" t="s">
        <v>493</v>
      </c>
      <c r="CL26" s="378"/>
      <c r="CM26" s="378"/>
      <c r="CN26" s="378"/>
      <c r="CO26" s="378"/>
      <c r="CP26" s="378"/>
      <c r="CQ26" s="378"/>
      <c r="CR26" s="378"/>
      <c r="CS26" s="378"/>
      <c r="CT26" s="378"/>
      <c r="CU26" s="378"/>
      <c r="CV26" s="378"/>
      <c r="CW26" s="378"/>
      <c r="CX26" s="378"/>
      <c r="CY26" s="378"/>
      <c r="CZ26" s="378"/>
      <c r="DA26" s="378"/>
      <c r="DB26" s="378"/>
      <c r="DC26" s="378"/>
      <c r="DD26" s="378"/>
      <c r="DE26" s="378"/>
      <c r="DF26" s="378"/>
      <c r="DG26" s="378"/>
      <c r="DH26" s="378"/>
      <c r="DI26" s="378"/>
    </row>
    <row r="27" spans="2:114" ht="15.75">
      <c r="C27" s="554"/>
      <c r="E27" s="305" t="s">
        <v>494</v>
      </c>
      <c r="BX27" s="305"/>
      <c r="BY27" s="305"/>
      <c r="BZ27" s="305"/>
      <c r="CB27" s="305"/>
      <c r="CC27" s="305"/>
      <c r="CD27" s="305"/>
      <c r="CE27" s="305"/>
      <c r="CF27" s="435"/>
      <c r="CG27" s="435"/>
      <c r="CI27" s="435"/>
      <c r="CJ27" s="435"/>
      <c r="DJ27" s="355"/>
    </row>
    <row r="28" spans="2:114" ht="15.75">
      <c r="C28" s="554"/>
      <c r="E28" s="305" t="s">
        <v>495</v>
      </c>
      <c r="J28" s="305"/>
      <c r="DJ28" s="355"/>
    </row>
    <row r="29" spans="2:114" ht="15.75">
      <c r="C29" s="428"/>
      <c r="CD29" s="305"/>
    </row>
  </sheetData>
  <mergeCells count="17">
    <mergeCell ref="C12:C14"/>
    <mergeCell ref="C5:C6"/>
    <mergeCell ref="E5:E6"/>
    <mergeCell ref="J5:J6"/>
    <mergeCell ref="X5:X6"/>
    <mergeCell ref="C8:C10"/>
    <mergeCell ref="C16:C18"/>
    <mergeCell ref="E21:E22"/>
    <mergeCell ref="F21:F22"/>
    <mergeCell ref="G21:G22"/>
    <mergeCell ref="H21:H22"/>
    <mergeCell ref="X21:X22"/>
    <mergeCell ref="Y21:Y22"/>
    <mergeCell ref="Z21:Z22"/>
    <mergeCell ref="AA21:AA22"/>
    <mergeCell ref="C23:C25"/>
    <mergeCell ref="J21:J22"/>
  </mergeCells>
  <conditionalFormatting sqref="AE8:AJ9">
    <cfRule type="cellIs" dxfId="143" priority="143" operator="equal">
      <formula>0</formula>
    </cfRule>
  </conditionalFormatting>
  <conditionalFormatting sqref="AK8:AK9">
    <cfRule type="cellIs" dxfId="142" priority="142" operator="equal">
      <formula>0</formula>
    </cfRule>
  </conditionalFormatting>
  <conditionalFormatting sqref="AK23:AK24">
    <cfRule type="cellIs" dxfId="141" priority="141" operator="equal">
      <formula>0</formula>
    </cfRule>
  </conditionalFormatting>
  <conditionalFormatting sqref="CP8:CR9">
    <cfRule type="cellIs" dxfId="140" priority="140" operator="equal">
      <formula>0</formula>
    </cfRule>
  </conditionalFormatting>
  <conditionalFormatting sqref="CP13:CR13">
    <cfRule type="cellIs" dxfId="139" priority="139" operator="equal">
      <formula>0</formula>
    </cfRule>
  </conditionalFormatting>
  <conditionalFormatting sqref="CS8:CT9">
    <cfRule type="cellIs" dxfId="138" priority="138" operator="equal">
      <formula>0</formula>
    </cfRule>
  </conditionalFormatting>
  <conditionalFormatting sqref="CS13:CT13">
    <cfRule type="cellIs" dxfId="137" priority="137" operator="equal">
      <formula>0</formula>
    </cfRule>
  </conditionalFormatting>
  <conditionalFormatting sqref="CU8:CV9 DC8:DC9">
    <cfRule type="cellIs" dxfId="136" priority="136" operator="equal">
      <formula>0</formula>
    </cfRule>
  </conditionalFormatting>
  <conditionalFormatting sqref="CU13:CV13 DC12:DC13 CV12">
    <cfRule type="cellIs" dxfId="135" priority="135" operator="equal">
      <formula>0</formula>
    </cfRule>
  </conditionalFormatting>
  <conditionalFormatting sqref="AR23:AR24">
    <cfRule type="cellIs" dxfId="134" priority="134" operator="equal">
      <formula>0</formula>
    </cfRule>
  </conditionalFormatting>
  <conditionalFormatting sqref="AS8:AX9">
    <cfRule type="cellIs" dxfId="133" priority="133" operator="equal">
      <formula>0</formula>
    </cfRule>
  </conditionalFormatting>
  <conditionalFormatting sqref="AL8:AQ9">
    <cfRule type="cellIs" dxfId="132" priority="132" operator="equal">
      <formula>0</formula>
    </cfRule>
  </conditionalFormatting>
  <conditionalFormatting sqref="AY8:AY9">
    <cfRule type="cellIs" dxfId="131" priority="131" operator="equal">
      <formula>0</formula>
    </cfRule>
  </conditionalFormatting>
  <conditionalFormatting sqref="AY23:AY24">
    <cfRule type="cellIs" dxfId="130" priority="130" operator="equal">
      <formula>0</formula>
    </cfRule>
  </conditionalFormatting>
  <conditionalFormatting sqref="AZ8:BE9">
    <cfRule type="cellIs" dxfId="129" priority="129" operator="equal">
      <formula>0</formula>
    </cfRule>
  </conditionalFormatting>
  <conditionalFormatting sqref="AR8:AR9">
    <cfRule type="cellIs" dxfId="128" priority="128" operator="equal">
      <formula>0</formula>
    </cfRule>
  </conditionalFormatting>
  <conditionalFormatting sqref="BF8:BF9">
    <cfRule type="cellIs" dxfId="127" priority="127" operator="equal">
      <formula>0</formula>
    </cfRule>
  </conditionalFormatting>
  <conditionalFormatting sqref="BF23:BF24">
    <cfRule type="cellIs" dxfId="126" priority="126" operator="equal">
      <formula>0</formula>
    </cfRule>
  </conditionalFormatting>
  <conditionalFormatting sqref="BG8:BL9">
    <cfRule type="cellIs" dxfId="125" priority="125" operator="equal">
      <formula>0</formula>
    </cfRule>
  </conditionalFormatting>
  <conditionalFormatting sqref="BM8:BM9">
    <cfRule type="cellIs" dxfId="124" priority="124" operator="equal">
      <formula>0</formula>
    </cfRule>
  </conditionalFormatting>
  <conditionalFormatting sqref="BM23:BM24">
    <cfRule type="cellIs" dxfId="123" priority="123" operator="equal">
      <formula>0</formula>
    </cfRule>
  </conditionalFormatting>
  <conditionalFormatting sqref="BN8:BS9">
    <cfRule type="cellIs" dxfId="122" priority="122" operator="equal">
      <formula>0</formula>
    </cfRule>
  </conditionalFormatting>
  <conditionalFormatting sqref="BT8:BT9">
    <cfRule type="cellIs" dxfId="121" priority="121" operator="equal">
      <formula>0</formula>
    </cfRule>
  </conditionalFormatting>
  <conditionalFormatting sqref="BT23:BT24">
    <cfRule type="cellIs" dxfId="120" priority="120" operator="equal">
      <formula>0</formula>
    </cfRule>
  </conditionalFormatting>
  <conditionalFormatting sqref="BU8:BZ9">
    <cfRule type="cellIs" dxfId="119" priority="119" operator="equal">
      <formula>0</formula>
    </cfRule>
  </conditionalFormatting>
  <conditionalFormatting sqref="CA8:CA9">
    <cfRule type="cellIs" dxfId="118" priority="118" operator="equal">
      <formula>0</formula>
    </cfRule>
  </conditionalFormatting>
  <conditionalFormatting sqref="CA23:CA24">
    <cfRule type="cellIs" dxfId="117" priority="117" operator="equal">
      <formula>0</formula>
    </cfRule>
  </conditionalFormatting>
  <conditionalFormatting sqref="CB8:CG9">
    <cfRule type="cellIs" dxfId="116" priority="116" operator="equal">
      <formula>0</formula>
    </cfRule>
  </conditionalFormatting>
  <conditionalFormatting sqref="CH8:CH9">
    <cfRule type="cellIs" dxfId="115" priority="115" operator="equal">
      <formula>0</formula>
    </cfRule>
  </conditionalFormatting>
  <conditionalFormatting sqref="CH23:CH24">
    <cfRule type="cellIs" dxfId="114" priority="114" operator="equal">
      <formula>0</formula>
    </cfRule>
  </conditionalFormatting>
  <conditionalFormatting sqref="CI8:CN9">
    <cfRule type="cellIs" dxfId="113" priority="113" operator="equal">
      <formula>0</formula>
    </cfRule>
  </conditionalFormatting>
  <conditionalFormatting sqref="CO8:CO9">
    <cfRule type="cellIs" dxfId="112" priority="112" operator="equal">
      <formula>0</formula>
    </cfRule>
  </conditionalFormatting>
  <conditionalFormatting sqref="CO23:CO24">
    <cfRule type="cellIs" dxfId="111" priority="111" operator="equal">
      <formula>0</formula>
    </cfRule>
  </conditionalFormatting>
  <conditionalFormatting sqref="AE12:AJ13">
    <cfRule type="cellIs" dxfId="110" priority="110" operator="equal">
      <formula>0</formula>
    </cfRule>
  </conditionalFormatting>
  <conditionalFormatting sqref="AK12:AK13">
    <cfRule type="cellIs" dxfId="109" priority="109" operator="equal">
      <formula>0</formula>
    </cfRule>
  </conditionalFormatting>
  <conditionalFormatting sqref="AL13:AQ13 AL12">
    <cfRule type="cellIs" dxfId="108" priority="108" operator="equal">
      <formula>0</formula>
    </cfRule>
  </conditionalFormatting>
  <conditionalFormatting sqref="AR13">
    <cfRule type="cellIs" dxfId="107" priority="107" operator="equal">
      <formula>0</formula>
    </cfRule>
  </conditionalFormatting>
  <conditionalFormatting sqref="AS13:AX13">
    <cfRule type="cellIs" dxfId="106" priority="106" operator="equal">
      <formula>0</formula>
    </cfRule>
  </conditionalFormatting>
  <conditionalFormatting sqref="AY13">
    <cfRule type="cellIs" dxfId="105" priority="105" operator="equal">
      <formula>0</formula>
    </cfRule>
  </conditionalFormatting>
  <conditionalFormatting sqref="AZ13:BE13">
    <cfRule type="cellIs" dxfId="104" priority="104" operator="equal">
      <formula>0</formula>
    </cfRule>
  </conditionalFormatting>
  <conditionalFormatting sqref="BF12:BF13">
    <cfRule type="cellIs" dxfId="103" priority="103" operator="equal">
      <formula>0</formula>
    </cfRule>
  </conditionalFormatting>
  <conditionalFormatting sqref="BG13:BL13">
    <cfRule type="cellIs" dxfId="102" priority="102" operator="equal">
      <formula>0</formula>
    </cfRule>
  </conditionalFormatting>
  <conditionalFormatting sqref="BM12:BM13">
    <cfRule type="cellIs" dxfId="101" priority="101" operator="equal">
      <formula>0</formula>
    </cfRule>
  </conditionalFormatting>
  <conditionalFormatting sqref="BN13:BS13">
    <cfRule type="cellIs" dxfId="100" priority="100" operator="equal">
      <formula>0</formula>
    </cfRule>
  </conditionalFormatting>
  <conditionalFormatting sqref="BT12:BT13">
    <cfRule type="cellIs" dxfId="99" priority="99" operator="equal">
      <formula>0</formula>
    </cfRule>
  </conditionalFormatting>
  <conditionalFormatting sqref="BU13:BZ13">
    <cfRule type="cellIs" dxfId="98" priority="98" operator="equal">
      <formula>0</formula>
    </cfRule>
  </conditionalFormatting>
  <conditionalFormatting sqref="CA12:CA13">
    <cfRule type="cellIs" dxfId="97" priority="97" operator="equal">
      <formula>0</formula>
    </cfRule>
  </conditionalFormatting>
  <conditionalFormatting sqref="CB13:CG13">
    <cfRule type="cellIs" dxfId="96" priority="96" operator="equal">
      <formula>0</formula>
    </cfRule>
  </conditionalFormatting>
  <conditionalFormatting sqref="CH12:CH13">
    <cfRule type="cellIs" dxfId="95" priority="95" operator="equal">
      <formula>0</formula>
    </cfRule>
  </conditionalFormatting>
  <conditionalFormatting sqref="CI13:CN13">
    <cfRule type="cellIs" dxfId="94" priority="94" operator="equal">
      <formula>0</formula>
    </cfRule>
  </conditionalFormatting>
  <conditionalFormatting sqref="CO12:CO13">
    <cfRule type="cellIs" dxfId="93" priority="93" operator="equal">
      <formula>0</formula>
    </cfRule>
  </conditionalFormatting>
  <conditionalFormatting sqref="AZ12">
    <cfRule type="cellIs" dxfId="92" priority="92" operator="equal">
      <formula>0</formula>
    </cfRule>
  </conditionalFormatting>
  <conditionalFormatting sqref="AY12">
    <cfRule type="cellIs" dxfId="91" priority="91" operator="equal">
      <formula>0</formula>
    </cfRule>
  </conditionalFormatting>
  <conditionalFormatting sqref="AM12:AQ12">
    <cfRule type="cellIs" dxfId="90" priority="90" operator="equal">
      <formula>0</formula>
    </cfRule>
  </conditionalFormatting>
  <conditionalFormatting sqref="AR12">
    <cfRule type="cellIs" dxfId="89" priority="89" operator="equal">
      <formula>0</formula>
    </cfRule>
  </conditionalFormatting>
  <conditionalFormatting sqref="AV12">
    <cfRule type="cellIs" dxfId="88" priority="88" operator="equal">
      <formula>0</formula>
    </cfRule>
  </conditionalFormatting>
  <conditionalFormatting sqref="AW12">
    <cfRule type="cellIs" dxfId="87" priority="87" operator="equal">
      <formula>0</formula>
    </cfRule>
  </conditionalFormatting>
  <conditionalFormatting sqref="AX12">
    <cfRule type="cellIs" dxfId="86" priority="86" operator="equal">
      <formula>0</formula>
    </cfRule>
  </conditionalFormatting>
  <conditionalFormatting sqref="AS12">
    <cfRule type="cellIs" dxfId="85" priority="85" operator="equal">
      <formula>0</formula>
    </cfRule>
  </conditionalFormatting>
  <conditionalFormatting sqref="AT12">
    <cfRule type="cellIs" dxfId="84" priority="84" operator="equal">
      <formula>0</formula>
    </cfRule>
  </conditionalFormatting>
  <conditionalFormatting sqref="AU12">
    <cfRule type="cellIs" dxfId="83" priority="83" operator="equal">
      <formula>0</formula>
    </cfRule>
  </conditionalFormatting>
  <conditionalFormatting sqref="CW8:CY9">
    <cfRule type="cellIs" dxfId="82" priority="82" operator="equal">
      <formula>0</formula>
    </cfRule>
  </conditionalFormatting>
  <conditionalFormatting sqref="CZ8:DA9">
    <cfRule type="cellIs" dxfId="81" priority="81" operator="equal">
      <formula>0</formula>
    </cfRule>
  </conditionalFormatting>
  <conditionalFormatting sqref="DB8:DB9">
    <cfRule type="cellIs" dxfId="80" priority="80" operator="equal">
      <formula>0</formula>
    </cfRule>
  </conditionalFormatting>
  <conditionalFormatting sqref="DD8:DF9">
    <cfRule type="cellIs" dxfId="79" priority="79" operator="equal">
      <formula>0</formula>
    </cfRule>
  </conditionalFormatting>
  <conditionalFormatting sqref="DG8:DH9">
    <cfRule type="cellIs" dxfId="78" priority="78" operator="equal">
      <formula>0</formula>
    </cfRule>
  </conditionalFormatting>
  <conditionalFormatting sqref="DI8:DI9">
    <cfRule type="cellIs" dxfId="77" priority="77" operator="equal">
      <formula>0</formula>
    </cfRule>
  </conditionalFormatting>
  <conditionalFormatting sqref="CW13:CY13">
    <cfRule type="cellIs" dxfId="76" priority="76" operator="equal">
      <formula>0</formula>
    </cfRule>
  </conditionalFormatting>
  <conditionalFormatting sqref="CZ13:DA13">
    <cfRule type="cellIs" dxfId="75" priority="75" operator="equal">
      <formula>0</formula>
    </cfRule>
  </conditionalFormatting>
  <conditionalFormatting sqref="DB13">
    <cfRule type="cellIs" dxfId="74" priority="74" operator="equal">
      <formula>0</formula>
    </cfRule>
  </conditionalFormatting>
  <conditionalFormatting sqref="DD13:DF13">
    <cfRule type="cellIs" dxfId="73" priority="73" operator="equal">
      <formula>0</formula>
    </cfRule>
  </conditionalFormatting>
  <conditionalFormatting sqref="DG13:DH13">
    <cfRule type="cellIs" dxfId="72" priority="72" operator="equal">
      <formula>0</formula>
    </cfRule>
  </conditionalFormatting>
  <conditionalFormatting sqref="DI13">
    <cfRule type="cellIs" dxfId="71" priority="71" operator="equal">
      <formula>0</formula>
    </cfRule>
  </conditionalFormatting>
  <conditionalFormatting sqref="BA12:BE12">
    <cfRule type="cellIs" dxfId="70" priority="70" operator="equal">
      <formula>0</formula>
    </cfRule>
  </conditionalFormatting>
  <conditionalFormatting sqref="BG12 BJ12">
    <cfRule type="cellIs" dxfId="69" priority="69" operator="equal">
      <formula>0</formula>
    </cfRule>
  </conditionalFormatting>
  <conditionalFormatting sqref="BH12:BI12 BK12:BL12">
    <cfRule type="cellIs" dxfId="68" priority="68" operator="equal">
      <formula>0</formula>
    </cfRule>
  </conditionalFormatting>
  <conditionalFormatting sqref="BN12">
    <cfRule type="cellIs" dxfId="67" priority="67" operator="equal">
      <formula>0</formula>
    </cfRule>
  </conditionalFormatting>
  <conditionalFormatting sqref="BO12:BS12">
    <cfRule type="cellIs" dxfId="66" priority="66" operator="equal">
      <formula>0</formula>
    </cfRule>
  </conditionalFormatting>
  <conditionalFormatting sqref="BU12">
    <cfRule type="cellIs" dxfId="65" priority="65" operator="equal">
      <formula>0</formula>
    </cfRule>
  </conditionalFormatting>
  <conditionalFormatting sqref="BV12 BX12:BZ12">
    <cfRule type="cellIs" dxfId="64" priority="64" operator="equal">
      <formula>0</formula>
    </cfRule>
  </conditionalFormatting>
  <conditionalFormatting sqref="CB12:CG12">
    <cfRule type="cellIs" dxfId="63" priority="63" operator="equal">
      <formula>0</formula>
    </cfRule>
  </conditionalFormatting>
  <conditionalFormatting sqref="CI12">
    <cfRule type="cellIs" dxfId="62" priority="62" operator="equal">
      <formula>0</formula>
    </cfRule>
  </conditionalFormatting>
  <conditionalFormatting sqref="CJ12:CN12">
    <cfRule type="cellIs" dxfId="61" priority="61" operator="equal">
      <formula>0</formula>
    </cfRule>
  </conditionalFormatting>
  <conditionalFormatting sqref="CW12:DB12">
    <cfRule type="cellIs" dxfId="60" priority="60" operator="equal">
      <formula>0</formula>
    </cfRule>
  </conditionalFormatting>
  <conditionalFormatting sqref="DI12">
    <cfRule type="cellIs" dxfId="59" priority="59" operator="equal">
      <formula>0</formula>
    </cfRule>
  </conditionalFormatting>
  <conditionalFormatting sqref="CT12:CU12">
    <cfRule type="cellIs" dxfId="58" priority="58" operator="equal">
      <formula>0</formula>
    </cfRule>
  </conditionalFormatting>
  <conditionalFormatting sqref="DD12">
    <cfRule type="cellIs" dxfId="57" priority="57" operator="equal">
      <formula>0</formula>
    </cfRule>
  </conditionalFormatting>
  <conditionalFormatting sqref="DE12:DH12">
    <cfRule type="cellIs" dxfId="56" priority="56" operator="equal">
      <formula>0</formula>
    </cfRule>
  </conditionalFormatting>
  <conditionalFormatting sqref="CP12:CS12">
    <cfRule type="cellIs" dxfId="55" priority="55" operator="equal">
      <formula>0</formula>
    </cfRule>
  </conditionalFormatting>
  <conditionalFormatting sqref="CP17:CR17">
    <cfRule type="cellIs" dxfId="54" priority="54" operator="equal">
      <formula>0</formula>
    </cfRule>
  </conditionalFormatting>
  <conditionalFormatting sqref="CS17:CT17">
    <cfRule type="cellIs" dxfId="53" priority="53" operator="equal">
      <formula>0</formula>
    </cfRule>
  </conditionalFormatting>
  <conditionalFormatting sqref="CU17:CV17 DC16:DC17 CV16">
    <cfRule type="cellIs" dxfId="52" priority="52" operator="equal">
      <formula>0</formula>
    </cfRule>
  </conditionalFormatting>
  <conditionalFormatting sqref="AE16:AJ17">
    <cfRule type="cellIs" dxfId="51" priority="51" operator="equal">
      <formula>0</formula>
    </cfRule>
  </conditionalFormatting>
  <conditionalFormatting sqref="AK16:AK17">
    <cfRule type="cellIs" dxfId="50" priority="50" operator="equal">
      <formula>0</formula>
    </cfRule>
  </conditionalFormatting>
  <conditionalFormatting sqref="AL17:AQ17 AL16">
    <cfRule type="cellIs" dxfId="49" priority="49" operator="equal">
      <formula>0</formula>
    </cfRule>
  </conditionalFormatting>
  <conditionalFormatting sqref="AR17">
    <cfRule type="cellIs" dxfId="48" priority="48" operator="equal">
      <formula>0</formula>
    </cfRule>
  </conditionalFormatting>
  <conditionalFormatting sqref="AS17:AX17">
    <cfRule type="cellIs" dxfId="47" priority="47" operator="equal">
      <formula>0</formula>
    </cfRule>
  </conditionalFormatting>
  <conditionalFormatting sqref="AY17">
    <cfRule type="cellIs" dxfId="46" priority="46" operator="equal">
      <formula>0</formula>
    </cfRule>
  </conditionalFormatting>
  <conditionalFormatting sqref="AZ17:BE17">
    <cfRule type="cellIs" dxfId="45" priority="45" operator="equal">
      <formula>0</formula>
    </cfRule>
  </conditionalFormatting>
  <conditionalFormatting sqref="BF16:BF17">
    <cfRule type="cellIs" dxfId="44" priority="44" operator="equal">
      <formula>0</formula>
    </cfRule>
  </conditionalFormatting>
  <conditionalFormatting sqref="BG17:BL17">
    <cfRule type="cellIs" dxfId="43" priority="43" operator="equal">
      <formula>0</formula>
    </cfRule>
  </conditionalFormatting>
  <conditionalFormatting sqref="BM16:BM17">
    <cfRule type="cellIs" dxfId="42" priority="42" operator="equal">
      <formula>0</formula>
    </cfRule>
  </conditionalFormatting>
  <conditionalFormatting sqref="BN17:BS17">
    <cfRule type="cellIs" dxfId="41" priority="41" operator="equal">
      <formula>0</formula>
    </cfRule>
  </conditionalFormatting>
  <conditionalFormatting sqref="BT16:BT17">
    <cfRule type="cellIs" dxfId="40" priority="40" operator="equal">
      <formula>0</formula>
    </cfRule>
  </conditionalFormatting>
  <conditionalFormatting sqref="BU17:BZ17">
    <cfRule type="cellIs" dxfId="39" priority="39" operator="equal">
      <formula>0</formula>
    </cfRule>
  </conditionalFormatting>
  <conditionalFormatting sqref="CA16:CA17">
    <cfRule type="cellIs" dxfId="38" priority="38" operator="equal">
      <formula>0</formula>
    </cfRule>
  </conditionalFormatting>
  <conditionalFormatting sqref="CB17:CG17">
    <cfRule type="cellIs" dxfId="37" priority="37" operator="equal">
      <formula>0</formula>
    </cfRule>
  </conditionalFormatting>
  <conditionalFormatting sqref="CH16:CH17">
    <cfRule type="cellIs" dxfId="36" priority="36" operator="equal">
      <formula>0</formula>
    </cfRule>
  </conditionalFormatting>
  <conditionalFormatting sqref="CI17:CN17">
    <cfRule type="cellIs" dxfId="35" priority="35" operator="equal">
      <formula>0</formula>
    </cfRule>
  </conditionalFormatting>
  <conditionalFormatting sqref="CO16:CO17">
    <cfRule type="cellIs" dxfId="34" priority="34" operator="equal">
      <formula>0</formula>
    </cfRule>
  </conditionalFormatting>
  <conditionalFormatting sqref="AZ16">
    <cfRule type="cellIs" dxfId="33" priority="33" operator="equal">
      <formula>0</formula>
    </cfRule>
  </conditionalFormatting>
  <conditionalFormatting sqref="AY16">
    <cfRule type="cellIs" dxfId="32" priority="32" operator="equal">
      <formula>0</formula>
    </cfRule>
  </conditionalFormatting>
  <conditionalFormatting sqref="AM16:AQ16">
    <cfRule type="cellIs" dxfId="31" priority="31" operator="equal">
      <formula>0</formula>
    </cfRule>
  </conditionalFormatting>
  <conditionalFormatting sqref="AR16">
    <cfRule type="cellIs" dxfId="30" priority="30" operator="equal">
      <formula>0</formula>
    </cfRule>
  </conditionalFormatting>
  <conditionalFormatting sqref="AV16">
    <cfRule type="cellIs" dxfId="29" priority="29" operator="equal">
      <formula>0</formula>
    </cfRule>
  </conditionalFormatting>
  <conditionalFormatting sqref="AW16">
    <cfRule type="cellIs" dxfId="28" priority="28" operator="equal">
      <formula>0</formula>
    </cfRule>
  </conditionalFormatting>
  <conditionalFormatting sqref="AX16">
    <cfRule type="cellIs" dxfId="27" priority="27" operator="equal">
      <formula>0</formula>
    </cfRule>
  </conditionalFormatting>
  <conditionalFormatting sqref="AS16">
    <cfRule type="cellIs" dxfId="26" priority="26" operator="equal">
      <formula>0</formula>
    </cfRule>
  </conditionalFormatting>
  <conditionalFormatting sqref="AT16">
    <cfRule type="cellIs" dxfId="25" priority="25" operator="equal">
      <formula>0</formula>
    </cfRule>
  </conditionalFormatting>
  <conditionalFormatting sqref="AU16">
    <cfRule type="cellIs" dxfId="24" priority="24" operator="equal">
      <formula>0</formula>
    </cfRule>
  </conditionalFormatting>
  <conditionalFormatting sqref="CW17:CY17">
    <cfRule type="cellIs" dxfId="23" priority="23" operator="equal">
      <formula>0</formula>
    </cfRule>
  </conditionalFormatting>
  <conditionalFormatting sqref="CZ17:DA17">
    <cfRule type="cellIs" dxfId="22" priority="22" operator="equal">
      <formula>0</formula>
    </cfRule>
  </conditionalFormatting>
  <conditionalFormatting sqref="DB17">
    <cfRule type="cellIs" dxfId="21" priority="21" operator="equal">
      <formula>0</formula>
    </cfRule>
  </conditionalFormatting>
  <conditionalFormatting sqref="DD17:DF17">
    <cfRule type="cellIs" dxfId="20" priority="20" operator="equal">
      <formula>0</formula>
    </cfRule>
  </conditionalFormatting>
  <conditionalFormatting sqref="DG17:DH17">
    <cfRule type="cellIs" dxfId="19" priority="19" operator="equal">
      <formula>0</formula>
    </cfRule>
  </conditionalFormatting>
  <conditionalFormatting sqref="DI17">
    <cfRule type="cellIs" dxfId="18" priority="18" operator="equal">
      <formula>0</formula>
    </cfRule>
  </conditionalFormatting>
  <conditionalFormatting sqref="BA16:BE16">
    <cfRule type="cellIs" dxfId="17" priority="17" operator="equal">
      <formula>0</formula>
    </cfRule>
  </conditionalFormatting>
  <conditionalFormatting sqref="BG16 BJ16">
    <cfRule type="cellIs" dxfId="16" priority="16" operator="equal">
      <formula>0</formula>
    </cfRule>
  </conditionalFormatting>
  <conditionalFormatting sqref="BH16:BI16 BK16:BL16">
    <cfRule type="cellIs" dxfId="15" priority="15" operator="equal">
      <formula>0</formula>
    </cfRule>
  </conditionalFormatting>
  <conditionalFormatting sqref="BN16">
    <cfRule type="cellIs" dxfId="14" priority="14" operator="equal">
      <formula>0</formula>
    </cfRule>
  </conditionalFormatting>
  <conditionalFormatting sqref="BO16:BS16">
    <cfRule type="cellIs" dxfId="13" priority="13" operator="equal">
      <formula>0</formula>
    </cfRule>
  </conditionalFormatting>
  <conditionalFormatting sqref="BU16">
    <cfRule type="cellIs" dxfId="12" priority="12" operator="equal">
      <formula>0</formula>
    </cfRule>
  </conditionalFormatting>
  <conditionalFormatting sqref="BV16:BZ16">
    <cfRule type="cellIs" dxfId="11" priority="11" operator="equal">
      <formula>0</formula>
    </cfRule>
  </conditionalFormatting>
  <conditionalFormatting sqref="CB16:CG16">
    <cfRule type="cellIs" dxfId="10" priority="10" operator="equal">
      <formula>0</formula>
    </cfRule>
  </conditionalFormatting>
  <conditionalFormatting sqref="CI16">
    <cfRule type="cellIs" dxfId="9" priority="9" operator="equal">
      <formula>0</formula>
    </cfRule>
  </conditionalFormatting>
  <conditionalFormatting sqref="CJ16:CN16">
    <cfRule type="cellIs" dxfId="8" priority="8" operator="equal">
      <formula>0</formula>
    </cfRule>
  </conditionalFormatting>
  <conditionalFormatting sqref="CW16:DB16">
    <cfRule type="cellIs" dxfId="7" priority="7" operator="equal">
      <formula>0</formula>
    </cfRule>
  </conditionalFormatting>
  <conditionalFormatting sqref="DI16">
    <cfRule type="cellIs" dxfId="6" priority="6" operator="equal">
      <formula>0</formula>
    </cfRule>
  </conditionalFormatting>
  <conditionalFormatting sqref="CT16:CU16">
    <cfRule type="cellIs" dxfId="5" priority="5" operator="equal">
      <formula>0</formula>
    </cfRule>
  </conditionalFormatting>
  <conditionalFormatting sqref="DD16">
    <cfRule type="cellIs" dxfId="4" priority="4" operator="equal">
      <formula>0</formula>
    </cfRule>
  </conditionalFormatting>
  <conditionalFormatting sqref="DE16:DH16">
    <cfRule type="cellIs" dxfId="3" priority="3" operator="equal">
      <formula>0</formula>
    </cfRule>
  </conditionalFormatting>
  <conditionalFormatting sqref="CP16:CS16">
    <cfRule type="cellIs" dxfId="2" priority="2" operator="equal">
      <formula>0</formula>
    </cfRule>
  </conditionalFormatting>
  <conditionalFormatting sqref="BW12">
    <cfRule type="cellIs" dxfId="1" priority="1" operator="equal">
      <formula>0</formula>
    </cfRule>
  </conditionalFormatting>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36"/>
  <sheetViews>
    <sheetView showGridLines="0" zoomScale="110" zoomScaleNormal="110" workbookViewId="0">
      <pane xSplit="2" ySplit="11" topLeftCell="C12" activePane="bottomRight" state="frozen"/>
      <selection pane="topRight" activeCell="C1" sqref="C1"/>
      <selection pane="bottomLeft" activeCell="A12" sqref="A12"/>
      <selection pane="bottomRight" activeCell="E22" sqref="E22"/>
    </sheetView>
  </sheetViews>
  <sheetFormatPr defaultColWidth="9.140625" defaultRowHeight="11.25"/>
  <cols>
    <col min="1" max="1" width="8.7109375" style="555" bestFit="1" customWidth="1"/>
    <col min="2" max="2" width="11.7109375" style="555" customWidth="1"/>
    <col min="3" max="6" width="7" style="555" bestFit="1" customWidth="1"/>
    <col min="7" max="7" width="7" style="556" bestFit="1" customWidth="1"/>
    <col min="8" max="8" width="7" style="557" bestFit="1" customWidth="1"/>
    <col min="9" max="14" width="7" style="556" bestFit="1" customWidth="1"/>
    <col min="15" max="15" width="7.42578125" style="556" customWidth="1"/>
    <col min="16" max="24" width="6.7109375" style="556" bestFit="1" customWidth="1"/>
    <col min="25" max="25" width="7" style="556" customWidth="1"/>
    <col min="26" max="26" width="7.5703125" style="556" customWidth="1"/>
    <col min="27" max="16384" width="9.140625" style="556"/>
  </cols>
  <sheetData>
    <row r="1" spans="1:27" ht="12" thickBot="1"/>
    <row r="2" spans="1:27" s="562" customFormat="1">
      <c r="A2" s="558" t="s">
        <v>498</v>
      </c>
      <c r="B2" s="559">
        <v>43453</v>
      </c>
      <c r="C2" s="559">
        <v>43460</v>
      </c>
      <c r="D2" s="559">
        <v>43104</v>
      </c>
      <c r="E2" s="559">
        <v>43109</v>
      </c>
      <c r="F2" s="558" t="s">
        <v>499</v>
      </c>
      <c r="G2" s="560" t="s">
        <v>500</v>
      </c>
      <c r="H2" s="561" t="s">
        <v>499</v>
      </c>
      <c r="J2" s="563"/>
      <c r="K2" s="556" t="s">
        <v>501</v>
      </c>
    </row>
    <row r="3" spans="1:27">
      <c r="A3" s="564">
        <v>5088</v>
      </c>
      <c r="B3" s="565">
        <v>6</v>
      </c>
      <c r="C3" s="566">
        <v>12</v>
      </c>
      <c r="D3" s="566">
        <v>20</v>
      </c>
      <c r="E3" s="566">
        <v>48</v>
      </c>
      <c r="F3" s="564">
        <f>SUM(B3:E3)</f>
        <v>86</v>
      </c>
      <c r="G3" s="567">
        <v>48</v>
      </c>
      <c r="H3" s="568">
        <f>F3+G3</f>
        <v>134</v>
      </c>
      <c r="I3" s="562"/>
      <c r="J3" s="566"/>
      <c r="K3" s="556" t="s">
        <v>502</v>
      </c>
      <c r="L3" s="562"/>
      <c r="M3" s="562"/>
      <c r="N3" s="562"/>
      <c r="O3" s="562"/>
    </row>
    <row r="4" spans="1:27">
      <c r="A4" s="564">
        <v>5085</v>
      </c>
      <c r="B4" s="565">
        <v>15</v>
      </c>
      <c r="C4" s="565">
        <v>32</v>
      </c>
      <c r="D4" s="566">
        <v>36</v>
      </c>
      <c r="E4" s="566">
        <v>20</v>
      </c>
      <c r="F4" s="564">
        <f t="shared" ref="F4:F6" si="0">SUM(B4:E4)</f>
        <v>103</v>
      </c>
      <c r="G4" s="567">
        <v>46</v>
      </c>
      <c r="H4" s="568">
        <f t="shared" ref="H4:H6" si="1">F4+G4</f>
        <v>149</v>
      </c>
      <c r="I4" s="562"/>
      <c r="J4" s="569"/>
      <c r="K4" s="556" t="s">
        <v>503</v>
      </c>
      <c r="L4" s="562"/>
      <c r="M4" s="562"/>
      <c r="N4" s="562"/>
      <c r="O4" s="562"/>
    </row>
    <row r="5" spans="1:27">
      <c r="A5" s="564">
        <v>5046</v>
      </c>
      <c r="B5" s="565">
        <v>4</v>
      </c>
      <c r="C5" s="564"/>
      <c r="D5" s="564"/>
      <c r="E5" s="564"/>
      <c r="F5" s="564">
        <f t="shared" si="0"/>
        <v>4</v>
      </c>
      <c r="G5" s="567">
        <v>4</v>
      </c>
      <c r="H5" s="568">
        <f t="shared" si="1"/>
        <v>8</v>
      </c>
      <c r="I5" s="562"/>
      <c r="J5" s="570"/>
      <c r="K5" s="556" t="s">
        <v>504</v>
      </c>
      <c r="L5" s="562"/>
      <c r="M5" s="562"/>
      <c r="N5" s="562"/>
      <c r="O5" s="562"/>
    </row>
    <row r="6" spans="1:27" ht="12" thickBot="1">
      <c r="A6" s="564">
        <v>5017</v>
      </c>
      <c r="B6" s="564"/>
      <c r="C6" s="564"/>
      <c r="D6" s="564"/>
      <c r="E6" s="564"/>
      <c r="F6" s="564">
        <f t="shared" si="0"/>
        <v>0</v>
      </c>
      <c r="G6" s="567">
        <v>40</v>
      </c>
      <c r="H6" s="571">
        <f t="shared" si="1"/>
        <v>40</v>
      </c>
      <c r="I6" s="562"/>
      <c r="J6" s="572"/>
      <c r="K6" s="556" t="s">
        <v>505</v>
      </c>
      <c r="L6" s="562"/>
      <c r="M6" s="562"/>
      <c r="N6" s="562"/>
      <c r="O6" s="562"/>
    </row>
    <row r="7" spans="1:27">
      <c r="A7" s="573"/>
      <c r="B7" s="573"/>
      <c r="C7" s="573"/>
      <c r="D7" s="573"/>
      <c r="E7" s="573"/>
      <c r="F7" s="573"/>
      <c r="G7" s="574"/>
      <c r="H7" s="574"/>
      <c r="I7" s="562"/>
      <c r="J7" s="562"/>
      <c r="K7" s="562"/>
      <c r="L7" s="562"/>
      <c r="M7" s="562"/>
      <c r="N7" s="562"/>
      <c r="O7" s="562"/>
    </row>
    <row r="9" spans="1:27">
      <c r="B9" s="558" t="s">
        <v>71</v>
      </c>
      <c r="C9" s="558"/>
      <c r="D9" s="575">
        <v>8</v>
      </c>
      <c r="E9" s="575">
        <v>8</v>
      </c>
      <c r="F9" s="575">
        <v>8</v>
      </c>
      <c r="G9" s="575">
        <v>8</v>
      </c>
      <c r="H9" s="575">
        <v>8</v>
      </c>
      <c r="I9" s="575">
        <v>8</v>
      </c>
      <c r="J9" s="575">
        <v>8</v>
      </c>
      <c r="K9" s="575">
        <v>8</v>
      </c>
      <c r="L9" s="575">
        <v>8</v>
      </c>
      <c r="M9" s="575">
        <v>8</v>
      </c>
      <c r="N9" s="575">
        <v>7</v>
      </c>
      <c r="O9" s="575">
        <v>7</v>
      </c>
      <c r="P9" s="575">
        <v>7</v>
      </c>
      <c r="Q9" s="575">
        <v>6</v>
      </c>
      <c r="R9" s="575">
        <v>6</v>
      </c>
      <c r="S9" s="575">
        <v>6</v>
      </c>
      <c r="T9" s="575">
        <v>6</v>
      </c>
      <c r="U9" s="575">
        <v>6</v>
      </c>
      <c r="V9" s="575">
        <v>6</v>
      </c>
      <c r="W9" s="575">
        <v>6</v>
      </c>
      <c r="X9" s="575">
        <v>6</v>
      </c>
      <c r="Y9" s="575">
        <v>6</v>
      </c>
      <c r="Z9" s="575">
        <v>6</v>
      </c>
      <c r="AA9" s="575">
        <v>6</v>
      </c>
    </row>
    <row r="10" spans="1:27">
      <c r="B10" s="558" t="s">
        <v>506</v>
      </c>
      <c r="C10" s="558"/>
      <c r="D10" s="576" t="s">
        <v>507</v>
      </c>
      <c r="E10" s="576" t="s">
        <v>508</v>
      </c>
      <c r="F10" s="577" t="s">
        <v>509</v>
      </c>
      <c r="G10" s="577" t="s">
        <v>510</v>
      </c>
      <c r="H10" s="576" t="s">
        <v>511</v>
      </c>
      <c r="I10" s="577" t="s">
        <v>512</v>
      </c>
      <c r="J10" s="576" t="s">
        <v>513</v>
      </c>
      <c r="K10" s="576" t="s">
        <v>507</v>
      </c>
      <c r="L10" s="576" t="s">
        <v>508</v>
      </c>
      <c r="M10" s="577" t="s">
        <v>509</v>
      </c>
      <c r="N10" s="577" t="s">
        <v>510</v>
      </c>
      <c r="O10" s="576" t="s">
        <v>511</v>
      </c>
      <c r="P10" s="577" t="s">
        <v>512</v>
      </c>
      <c r="Q10" s="576" t="s">
        <v>513</v>
      </c>
      <c r="R10" s="576" t="s">
        <v>507</v>
      </c>
      <c r="S10" s="576" t="s">
        <v>508</v>
      </c>
      <c r="T10" s="577" t="s">
        <v>509</v>
      </c>
      <c r="U10" s="577" t="s">
        <v>510</v>
      </c>
      <c r="V10" s="576" t="s">
        <v>511</v>
      </c>
      <c r="W10" s="576" t="s">
        <v>512</v>
      </c>
      <c r="X10" s="576" t="s">
        <v>513</v>
      </c>
      <c r="Y10" s="576" t="s">
        <v>507</v>
      </c>
      <c r="Z10" s="576" t="s">
        <v>508</v>
      </c>
      <c r="AA10" s="577" t="s">
        <v>509</v>
      </c>
    </row>
    <row r="11" spans="1:27">
      <c r="A11" s="560" t="s">
        <v>498</v>
      </c>
      <c r="B11" s="578" t="s">
        <v>514</v>
      </c>
      <c r="C11" s="578" t="s">
        <v>515</v>
      </c>
      <c r="D11" s="578">
        <v>43454</v>
      </c>
      <c r="E11" s="578">
        <v>43455</v>
      </c>
      <c r="F11" s="579">
        <v>43456</v>
      </c>
      <c r="G11" s="579">
        <v>43457</v>
      </c>
      <c r="H11" s="578">
        <v>43458</v>
      </c>
      <c r="I11" s="579">
        <v>43459</v>
      </c>
      <c r="J11" s="578">
        <v>43460</v>
      </c>
      <c r="K11" s="578">
        <v>43461</v>
      </c>
      <c r="L11" s="578">
        <v>43462</v>
      </c>
      <c r="M11" s="579">
        <v>43463</v>
      </c>
      <c r="N11" s="579">
        <v>43464</v>
      </c>
      <c r="O11" s="578">
        <v>43465</v>
      </c>
      <c r="P11" s="579">
        <v>43466</v>
      </c>
      <c r="Q11" s="578">
        <v>43467</v>
      </c>
      <c r="R11" s="578">
        <v>43468</v>
      </c>
      <c r="S11" s="578">
        <v>43469</v>
      </c>
      <c r="T11" s="579">
        <v>43470</v>
      </c>
      <c r="U11" s="579">
        <v>43471</v>
      </c>
      <c r="V11" s="578">
        <v>43472</v>
      </c>
      <c r="W11" s="578">
        <v>43473</v>
      </c>
      <c r="X11" s="578">
        <v>43474</v>
      </c>
      <c r="Y11" s="578">
        <v>43475</v>
      </c>
      <c r="Z11" s="578">
        <v>43476</v>
      </c>
      <c r="AA11" s="579">
        <v>43477</v>
      </c>
    </row>
    <row r="12" spans="1:27">
      <c r="A12" s="679">
        <v>5088</v>
      </c>
      <c r="B12" s="558" t="s">
        <v>502</v>
      </c>
      <c r="C12" s="576">
        <f>SUM(D12:AA12)</f>
        <v>80</v>
      </c>
      <c r="D12" s="580">
        <v>18</v>
      </c>
      <c r="E12" s="580">
        <v>18</v>
      </c>
      <c r="F12" s="580">
        <v>18</v>
      </c>
      <c r="G12" s="581"/>
      <c r="H12" s="581"/>
      <c r="I12" s="581"/>
      <c r="J12" s="580">
        <v>4</v>
      </c>
      <c r="K12" s="580">
        <v>18</v>
      </c>
      <c r="L12" s="580">
        <v>4</v>
      </c>
      <c r="M12" s="581"/>
      <c r="N12" s="581"/>
      <c r="O12" s="581"/>
      <c r="P12" s="581"/>
      <c r="Q12" s="581"/>
      <c r="R12" s="581"/>
      <c r="S12" s="581"/>
      <c r="T12" s="582"/>
      <c r="U12" s="582"/>
      <c r="V12" s="582"/>
      <c r="W12" s="582"/>
      <c r="X12" s="582"/>
      <c r="Y12" s="582"/>
      <c r="Z12" s="582"/>
      <c r="AA12" s="582"/>
    </row>
    <row r="13" spans="1:27">
      <c r="A13" s="680"/>
      <c r="B13" s="558" t="s">
        <v>516</v>
      </c>
      <c r="C13" s="576">
        <f t="shared" ref="C13:C15" si="2">SUM(D13:AA13)</f>
        <v>54</v>
      </c>
      <c r="D13" s="581"/>
      <c r="E13" s="581"/>
      <c r="F13" s="581"/>
      <c r="G13" s="581"/>
      <c r="H13" s="581"/>
      <c r="I13" s="583"/>
      <c r="J13" s="581"/>
      <c r="K13" s="581"/>
      <c r="L13" s="581"/>
      <c r="M13" s="581"/>
      <c r="N13" s="581"/>
      <c r="O13" s="584">
        <v>6</v>
      </c>
      <c r="P13" s="581"/>
      <c r="Q13" s="581"/>
      <c r="R13" s="581"/>
      <c r="S13" s="581"/>
      <c r="T13" s="582"/>
      <c r="U13" s="582"/>
      <c r="V13" s="585">
        <v>15</v>
      </c>
      <c r="W13" s="585">
        <v>15</v>
      </c>
      <c r="X13" s="585">
        <v>15</v>
      </c>
      <c r="Y13" s="585">
        <v>3</v>
      </c>
      <c r="Z13" s="582"/>
      <c r="AA13" s="582"/>
    </row>
    <row r="14" spans="1:27">
      <c r="A14" s="680"/>
      <c r="B14" s="558" t="s">
        <v>517</v>
      </c>
      <c r="C14" s="576">
        <f t="shared" si="2"/>
        <v>137</v>
      </c>
      <c r="D14" s="581"/>
      <c r="E14" s="586">
        <f>D12</f>
        <v>18</v>
      </c>
      <c r="F14" s="581"/>
      <c r="G14" s="581"/>
      <c r="H14" s="586">
        <f>36+3</f>
        <v>39</v>
      </c>
      <c r="I14" s="583"/>
      <c r="J14" s="581"/>
      <c r="K14" s="581"/>
      <c r="L14" s="581"/>
      <c r="M14" s="581"/>
      <c r="N14" s="581"/>
      <c r="O14" s="587"/>
      <c r="P14" s="587"/>
      <c r="Q14" s="587"/>
      <c r="R14" s="587"/>
      <c r="S14" s="586">
        <f>SUM(J12:L12)+O13</f>
        <v>32</v>
      </c>
      <c r="T14" s="588"/>
      <c r="U14" s="588"/>
      <c r="V14" s="587"/>
      <c r="W14" s="587"/>
      <c r="X14" s="587"/>
      <c r="Y14" s="587"/>
      <c r="Z14" s="585">
        <f>SUM(V13:Y13)</f>
        <v>48</v>
      </c>
      <c r="AA14" s="587"/>
    </row>
    <row r="15" spans="1:27">
      <c r="A15" s="680"/>
      <c r="B15" s="558" t="s">
        <v>518</v>
      </c>
      <c r="C15" s="576">
        <f t="shared" si="2"/>
        <v>15</v>
      </c>
      <c r="D15" s="581"/>
      <c r="E15" s="589">
        <v>15</v>
      </c>
      <c r="F15" s="581"/>
      <c r="G15" s="581"/>
      <c r="H15" s="581"/>
      <c r="I15" s="583"/>
      <c r="J15" s="581"/>
      <c r="K15" s="581"/>
      <c r="L15" s="581"/>
      <c r="M15" s="581"/>
      <c r="N15" s="581"/>
      <c r="O15" s="587"/>
      <c r="P15" s="587"/>
      <c r="Q15" s="587"/>
      <c r="R15" s="587"/>
      <c r="S15" s="588"/>
      <c r="T15" s="588"/>
      <c r="U15" s="588"/>
      <c r="V15" s="587"/>
      <c r="W15" s="587"/>
      <c r="X15" s="587"/>
      <c r="Y15" s="587"/>
      <c r="Z15" s="587"/>
      <c r="AA15" s="587"/>
    </row>
    <row r="16" spans="1:27">
      <c r="A16" s="680"/>
      <c r="B16" s="558" t="s">
        <v>519</v>
      </c>
      <c r="C16" s="576"/>
      <c r="D16" s="581">
        <f>H3</f>
        <v>134</v>
      </c>
      <c r="E16" s="587">
        <f>D16-E15</f>
        <v>119</v>
      </c>
      <c r="F16" s="587">
        <f t="shared" ref="F16:AA16" si="3">E16-F15</f>
        <v>119</v>
      </c>
      <c r="G16" s="587">
        <f t="shared" si="3"/>
        <v>119</v>
      </c>
      <c r="H16" s="587">
        <f t="shared" si="3"/>
        <v>119</v>
      </c>
      <c r="I16" s="587">
        <f t="shared" si="3"/>
        <v>119</v>
      </c>
      <c r="J16" s="587">
        <f t="shared" si="3"/>
        <v>119</v>
      </c>
      <c r="K16" s="587">
        <f t="shared" si="3"/>
        <v>119</v>
      </c>
      <c r="L16" s="587">
        <f t="shared" si="3"/>
        <v>119</v>
      </c>
      <c r="M16" s="587">
        <f t="shared" si="3"/>
        <v>119</v>
      </c>
      <c r="N16" s="587">
        <f t="shared" si="3"/>
        <v>119</v>
      </c>
      <c r="O16" s="587">
        <f t="shared" si="3"/>
        <v>119</v>
      </c>
      <c r="P16" s="587">
        <f t="shared" si="3"/>
        <v>119</v>
      </c>
      <c r="Q16" s="587">
        <f t="shared" si="3"/>
        <v>119</v>
      </c>
      <c r="R16" s="587">
        <f t="shared" si="3"/>
        <v>119</v>
      </c>
      <c r="S16" s="587">
        <f t="shared" si="3"/>
        <v>119</v>
      </c>
      <c r="T16" s="587">
        <f t="shared" si="3"/>
        <v>119</v>
      </c>
      <c r="U16" s="587">
        <f t="shared" si="3"/>
        <v>119</v>
      </c>
      <c r="V16" s="587">
        <f t="shared" si="3"/>
        <v>119</v>
      </c>
      <c r="W16" s="587">
        <f t="shared" si="3"/>
        <v>119</v>
      </c>
      <c r="X16" s="587">
        <f t="shared" si="3"/>
        <v>119</v>
      </c>
      <c r="Y16" s="587">
        <f t="shared" si="3"/>
        <v>119</v>
      </c>
      <c r="Z16" s="587">
        <f t="shared" si="3"/>
        <v>119</v>
      </c>
      <c r="AA16" s="587">
        <f t="shared" si="3"/>
        <v>119</v>
      </c>
    </row>
    <row r="17" spans="1:27" ht="2.25" customHeight="1">
      <c r="A17" s="562"/>
      <c r="B17" s="562"/>
      <c r="C17" s="562"/>
      <c r="D17" s="590"/>
      <c r="E17" s="590"/>
      <c r="F17" s="590"/>
      <c r="G17" s="590"/>
      <c r="H17" s="590"/>
      <c r="I17" s="590"/>
      <c r="J17" s="590"/>
      <c r="K17" s="590"/>
      <c r="L17" s="590"/>
      <c r="M17" s="590"/>
      <c r="N17" s="590"/>
      <c r="O17" s="590"/>
      <c r="P17" s="590"/>
      <c r="Q17" s="590"/>
      <c r="R17" s="590"/>
      <c r="S17" s="590"/>
      <c r="T17" s="590"/>
      <c r="U17" s="590"/>
      <c r="V17" s="590"/>
      <c r="W17" s="590"/>
      <c r="X17" s="590"/>
      <c r="Y17" s="590"/>
      <c r="Z17" s="590"/>
      <c r="AA17" s="590"/>
    </row>
    <row r="18" spans="1:27">
      <c r="A18" s="681">
        <v>5085</v>
      </c>
      <c r="B18" s="558" t="s">
        <v>502</v>
      </c>
      <c r="C18" s="576">
        <f>SUM(D18:AA18)</f>
        <v>56</v>
      </c>
      <c r="D18" s="581"/>
      <c r="E18" s="581"/>
      <c r="F18" s="581"/>
      <c r="G18" s="580">
        <v>14</v>
      </c>
      <c r="H18" s="580">
        <v>18</v>
      </c>
      <c r="I18" s="580">
        <v>14</v>
      </c>
      <c r="J18" s="580">
        <v>10</v>
      </c>
      <c r="K18" s="581"/>
      <c r="L18" s="581"/>
      <c r="M18" s="581"/>
      <c r="N18" s="581"/>
      <c r="O18" s="581"/>
      <c r="P18" s="581"/>
      <c r="Q18" s="582"/>
      <c r="R18" s="582"/>
      <c r="S18" s="582"/>
      <c r="T18" s="582"/>
      <c r="U18" s="581"/>
      <c r="V18" s="581"/>
      <c r="W18" s="581"/>
      <c r="X18" s="582"/>
      <c r="Y18" s="582"/>
      <c r="Z18" s="582"/>
      <c r="AA18" s="582"/>
    </row>
    <row r="19" spans="1:27">
      <c r="A19" s="682"/>
      <c r="B19" s="558" t="s">
        <v>516</v>
      </c>
      <c r="C19" s="576">
        <f t="shared" ref="C19:C21" si="4">SUM(D19:AA19)</f>
        <v>93</v>
      </c>
      <c r="D19" s="581"/>
      <c r="E19" s="581"/>
      <c r="F19" s="581"/>
      <c r="G19" s="581"/>
      <c r="H19" s="581"/>
      <c r="I19" s="581"/>
      <c r="J19" s="581"/>
      <c r="K19" s="581"/>
      <c r="L19" s="584">
        <v>14</v>
      </c>
      <c r="M19" s="584">
        <v>18</v>
      </c>
      <c r="N19" s="584">
        <v>12</v>
      </c>
      <c r="O19" s="584">
        <v>3</v>
      </c>
      <c r="P19" s="581"/>
      <c r="Q19" s="582"/>
      <c r="R19" s="585">
        <v>4</v>
      </c>
      <c r="S19" s="585">
        <v>15</v>
      </c>
      <c r="T19" s="585">
        <v>15</v>
      </c>
      <c r="U19" s="585">
        <v>12</v>
      </c>
      <c r="V19" s="581"/>
      <c r="W19" s="581"/>
      <c r="X19" s="582"/>
      <c r="Y19" s="582"/>
      <c r="Z19" s="582"/>
      <c r="AA19" s="582"/>
    </row>
    <row r="20" spans="1:27">
      <c r="A20" s="682"/>
      <c r="B20" s="558" t="s">
        <v>517</v>
      </c>
      <c r="C20" s="576">
        <f t="shared" si="4"/>
        <v>149</v>
      </c>
      <c r="D20" s="581"/>
      <c r="E20" s="581"/>
      <c r="F20" s="581"/>
      <c r="G20" s="581"/>
      <c r="H20" s="581"/>
      <c r="I20" s="581"/>
      <c r="J20" s="586">
        <v>32</v>
      </c>
      <c r="K20" s="581"/>
      <c r="L20" s="586">
        <v>15</v>
      </c>
      <c r="M20" s="581"/>
      <c r="N20" s="581"/>
      <c r="O20" s="581"/>
      <c r="P20" s="581"/>
      <c r="Q20" s="581"/>
      <c r="R20" s="581"/>
      <c r="S20" s="586">
        <v>36</v>
      </c>
      <c r="T20" s="581"/>
      <c r="U20" s="581"/>
      <c r="V20" s="585">
        <f>SUM(R19:U19)</f>
        <v>46</v>
      </c>
      <c r="W20" s="581"/>
      <c r="X20" s="591">
        <v>20</v>
      </c>
      <c r="Y20" s="582"/>
      <c r="Z20" s="582"/>
      <c r="AA20" s="582"/>
    </row>
    <row r="21" spans="1:27">
      <c r="A21" s="682"/>
      <c r="B21" s="558" t="s">
        <v>518</v>
      </c>
      <c r="C21" s="576">
        <f t="shared" si="4"/>
        <v>0</v>
      </c>
      <c r="D21" s="581"/>
      <c r="E21" s="581"/>
      <c r="F21" s="581"/>
      <c r="G21" s="581"/>
      <c r="H21" s="581"/>
      <c r="I21" s="581"/>
      <c r="J21" s="581"/>
      <c r="K21" s="581"/>
      <c r="L21" s="581"/>
      <c r="M21" s="581"/>
      <c r="N21" s="581"/>
      <c r="O21" s="581"/>
      <c r="P21" s="581"/>
      <c r="Q21" s="581"/>
      <c r="R21" s="581"/>
      <c r="S21" s="581"/>
      <c r="T21" s="581"/>
      <c r="U21" s="581"/>
      <c r="V21" s="581"/>
      <c r="W21" s="581"/>
      <c r="X21" s="581"/>
      <c r="Y21" s="582"/>
      <c r="Z21" s="582"/>
      <c r="AA21" s="582"/>
    </row>
    <row r="22" spans="1:27">
      <c r="A22" s="682"/>
      <c r="B22" s="558" t="s">
        <v>519</v>
      </c>
      <c r="C22" s="558"/>
      <c r="D22" s="581">
        <f>H4</f>
        <v>149</v>
      </c>
      <c r="E22" s="587">
        <f>D22-E21</f>
        <v>149</v>
      </c>
      <c r="F22" s="587">
        <f t="shared" ref="F22:AA22" si="5">E22-F21</f>
        <v>149</v>
      </c>
      <c r="G22" s="587">
        <f t="shared" si="5"/>
        <v>149</v>
      </c>
      <c r="H22" s="587">
        <f t="shared" si="5"/>
        <v>149</v>
      </c>
      <c r="I22" s="587">
        <f t="shared" si="5"/>
        <v>149</v>
      </c>
      <c r="J22" s="587">
        <f t="shared" si="5"/>
        <v>149</v>
      </c>
      <c r="K22" s="587">
        <f t="shared" si="5"/>
        <v>149</v>
      </c>
      <c r="L22" s="587">
        <f t="shared" si="5"/>
        <v>149</v>
      </c>
      <c r="M22" s="587">
        <f t="shared" si="5"/>
        <v>149</v>
      </c>
      <c r="N22" s="587">
        <f t="shared" si="5"/>
        <v>149</v>
      </c>
      <c r="O22" s="587">
        <f t="shared" si="5"/>
        <v>149</v>
      </c>
      <c r="P22" s="587">
        <f t="shared" si="5"/>
        <v>149</v>
      </c>
      <c r="Q22" s="587">
        <f t="shared" si="5"/>
        <v>149</v>
      </c>
      <c r="R22" s="587">
        <f t="shared" si="5"/>
        <v>149</v>
      </c>
      <c r="S22" s="587">
        <f t="shared" si="5"/>
        <v>149</v>
      </c>
      <c r="T22" s="587">
        <f t="shared" si="5"/>
        <v>149</v>
      </c>
      <c r="U22" s="587">
        <f t="shared" si="5"/>
        <v>149</v>
      </c>
      <c r="V22" s="587">
        <f t="shared" si="5"/>
        <v>149</v>
      </c>
      <c r="W22" s="587">
        <f t="shared" si="5"/>
        <v>149</v>
      </c>
      <c r="X22" s="587">
        <f t="shared" si="5"/>
        <v>149</v>
      </c>
      <c r="Y22" s="587">
        <f t="shared" si="5"/>
        <v>149</v>
      </c>
      <c r="Z22" s="587">
        <f t="shared" si="5"/>
        <v>149</v>
      </c>
      <c r="AA22" s="587">
        <f t="shared" si="5"/>
        <v>149</v>
      </c>
    </row>
    <row r="23" spans="1:27" ht="2.25" customHeight="1">
      <c r="A23" s="562"/>
      <c r="B23" s="562"/>
      <c r="C23" s="562"/>
      <c r="D23" s="590"/>
      <c r="E23" s="590"/>
      <c r="F23" s="590"/>
      <c r="G23" s="590"/>
      <c r="H23" s="590"/>
      <c r="I23" s="590"/>
      <c r="J23" s="590"/>
      <c r="K23" s="590"/>
      <c r="L23" s="590"/>
      <c r="M23" s="590"/>
      <c r="N23" s="590"/>
      <c r="O23" s="590"/>
      <c r="P23" s="590"/>
      <c r="Q23" s="590"/>
      <c r="R23" s="590"/>
      <c r="S23" s="590"/>
      <c r="T23" s="590"/>
      <c r="U23" s="590"/>
      <c r="V23" s="590"/>
      <c r="W23" s="590"/>
      <c r="X23" s="590"/>
      <c r="Y23" s="590"/>
      <c r="Z23" s="590"/>
      <c r="AA23" s="590"/>
    </row>
    <row r="24" spans="1:27">
      <c r="A24" s="681">
        <v>5046</v>
      </c>
      <c r="B24" s="558" t="s">
        <v>502</v>
      </c>
      <c r="C24" s="576">
        <f>SUM(D24:AA24)</f>
        <v>0</v>
      </c>
      <c r="D24" s="581"/>
      <c r="E24" s="582"/>
      <c r="F24" s="581"/>
      <c r="G24" s="581"/>
      <c r="H24" s="581"/>
      <c r="I24" s="583"/>
      <c r="J24" s="581"/>
      <c r="K24" s="581"/>
      <c r="L24" s="581"/>
      <c r="M24" s="581"/>
      <c r="N24" s="581"/>
      <c r="O24" s="581"/>
      <c r="P24" s="581"/>
      <c r="Q24" s="581"/>
      <c r="R24" s="581"/>
      <c r="S24" s="581"/>
      <c r="T24" s="581"/>
      <c r="U24" s="581"/>
      <c r="V24" s="581"/>
      <c r="W24" s="582"/>
      <c r="X24" s="582"/>
      <c r="Y24" s="582"/>
      <c r="Z24" s="582"/>
      <c r="AA24" s="582"/>
    </row>
    <row r="25" spans="1:27">
      <c r="A25" s="682"/>
      <c r="B25" s="558" t="s">
        <v>516</v>
      </c>
      <c r="C25" s="576">
        <f t="shared" ref="C25:C27" si="6">SUM(D25:AA25)</f>
        <v>8</v>
      </c>
      <c r="D25" s="581"/>
      <c r="E25" s="581"/>
      <c r="F25" s="581"/>
      <c r="G25" s="581"/>
      <c r="H25" s="581"/>
      <c r="I25" s="583"/>
      <c r="J25" s="584">
        <v>4</v>
      </c>
      <c r="K25" s="581"/>
      <c r="L25" s="581"/>
      <c r="M25" s="581"/>
      <c r="N25" s="581"/>
      <c r="O25" s="581"/>
      <c r="P25" s="581"/>
      <c r="Q25" s="581"/>
      <c r="R25" s="585">
        <v>4</v>
      </c>
      <c r="S25" s="581"/>
      <c r="T25" s="581"/>
      <c r="U25" s="581"/>
      <c r="V25" s="581"/>
      <c r="W25" s="582"/>
      <c r="X25" s="582"/>
      <c r="Y25" s="582"/>
      <c r="Z25" s="582"/>
      <c r="AA25" s="582"/>
    </row>
    <row r="26" spans="1:27">
      <c r="A26" s="682"/>
      <c r="B26" s="558" t="s">
        <v>517</v>
      </c>
      <c r="C26" s="576">
        <f t="shared" si="6"/>
        <v>8</v>
      </c>
      <c r="D26" s="581"/>
      <c r="E26" s="581"/>
      <c r="F26" s="581"/>
      <c r="G26" s="581"/>
      <c r="H26" s="581"/>
      <c r="I26" s="583"/>
      <c r="J26" s="581"/>
      <c r="K26" s="581"/>
      <c r="L26" s="586">
        <f>J25</f>
        <v>4</v>
      </c>
      <c r="M26" s="581"/>
      <c r="N26" s="581"/>
      <c r="O26" s="581"/>
      <c r="P26" s="581"/>
      <c r="Q26" s="581"/>
      <c r="R26" s="581"/>
      <c r="S26" s="585">
        <f>R25</f>
        <v>4</v>
      </c>
      <c r="T26" s="581"/>
      <c r="U26" s="581"/>
      <c r="V26" s="581"/>
      <c r="W26" s="582"/>
      <c r="X26" s="582"/>
      <c r="Y26" s="582"/>
      <c r="Z26" s="582"/>
      <c r="AA26" s="582"/>
    </row>
    <row r="27" spans="1:27">
      <c r="A27" s="682"/>
      <c r="B27" s="558" t="s">
        <v>518</v>
      </c>
      <c r="C27" s="576">
        <f t="shared" si="6"/>
        <v>0</v>
      </c>
      <c r="D27" s="581"/>
      <c r="E27" s="581"/>
      <c r="F27" s="581"/>
      <c r="G27" s="581"/>
      <c r="H27" s="581"/>
      <c r="I27" s="583"/>
      <c r="J27" s="581"/>
      <c r="K27" s="581"/>
      <c r="L27" s="581"/>
      <c r="M27" s="581"/>
      <c r="N27" s="581"/>
      <c r="O27" s="581"/>
      <c r="P27" s="581"/>
      <c r="Q27" s="581"/>
      <c r="R27" s="581"/>
      <c r="S27" s="581"/>
      <c r="T27" s="581"/>
      <c r="U27" s="581"/>
      <c r="V27" s="581"/>
      <c r="W27" s="582"/>
      <c r="X27" s="582"/>
      <c r="Y27" s="582"/>
      <c r="Z27" s="582"/>
      <c r="AA27" s="582"/>
    </row>
    <row r="28" spans="1:27">
      <c r="A28" s="682"/>
      <c r="B28" s="558" t="s">
        <v>519</v>
      </c>
      <c r="C28" s="558"/>
      <c r="D28" s="581">
        <f>H5</f>
        <v>8</v>
      </c>
      <c r="E28" s="587">
        <f>D28-E27</f>
        <v>8</v>
      </c>
      <c r="F28" s="587">
        <f t="shared" ref="F28:AA28" si="7">E28-F27</f>
        <v>8</v>
      </c>
      <c r="G28" s="587">
        <f t="shared" si="7"/>
        <v>8</v>
      </c>
      <c r="H28" s="587">
        <f t="shared" si="7"/>
        <v>8</v>
      </c>
      <c r="I28" s="587">
        <f t="shared" si="7"/>
        <v>8</v>
      </c>
      <c r="J28" s="587">
        <f t="shared" si="7"/>
        <v>8</v>
      </c>
      <c r="K28" s="587">
        <f t="shared" si="7"/>
        <v>8</v>
      </c>
      <c r="L28" s="587">
        <f t="shared" si="7"/>
        <v>8</v>
      </c>
      <c r="M28" s="587">
        <f t="shared" si="7"/>
        <v>8</v>
      </c>
      <c r="N28" s="587">
        <f t="shared" si="7"/>
        <v>8</v>
      </c>
      <c r="O28" s="587">
        <f t="shared" si="7"/>
        <v>8</v>
      </c>
      <c r="P28" s="587">
        <f t="shared" si="7"/>
        <v>8</v>
      </c>
      <c r="Q28" s="587">
        <f t="shared" si="7"/>
        <v>8</v>
      </c>
      <c r="R28" s="587">
        <f t="shared" si="7"/>
        <v>8</v>
      </c>
      <c r="S28" s="587">
        <f t="shared" si="7"/>
        <v>8</v>
      </c>
      <c r="T28" s="587">
        <f t="shared" si="7"/>
        <v>8</v>
      </c>
      <c r="U28" s="587">
        <f t="shared" si="7"/>
        <v>8</v>
      </c>
      <c r="V28" s="587">
        <f t="shared" si="7"/>
        <v>8</v>
      </c>
      <c r="W28" s="587">
        <f t="shared" si="7"/>
        <v>8</v>
      </c>
      <c r="X28" s="587">
        <f t="shared" si="7"/>
        <v>8</v>
      </c>
      <c r="Y28" s="587">
        <f t="shared" si="7"/>
        <v>8</v>
      </c>
      <c r="Z28" s="587">
        <f t="shared" si="7"/>
        <v>8</v>
      </c>
      <c r="AA28" s="587">
        <f t="shared" si="7"/>
        <v>8</v>
      </c>
    </row>
    <row r="29" spans="1:27" ht="2.25" customHeight="1">
      <c r="A29" s="562"/>
      <c r="B29" s="562"/>
      <c r="C29" s="562"/>
      <c r="D29" s="590"/>
      <c r="E29" s="590"/>
      <c r="F29" s="590"/>
      <c r="G29" s="590"/>
      <c r="H29" s="590"/>
      <c r="I29" s="590"/>
      <c r="J29" s="590"/>
      <c r="K29" s="590"/>
      <c r="L29" s="590"/>
      <c r="M29" s="590"/>
      <c r="N29" s="590"/>
      <c r="O29" s="590"/>
      <c r="P29" s="590"/>
      <c r="Q29" s="590"/>
      <c r="R29" s="590"/>
      <c r="S29" s="590"/>
      <c r="T29" s="590"/>
      <c r="U29" s="590"/>
      <c r="V29" s="590"/>
      <c r="W29" s="590"/>
      <c r="X29" s="590"/>
      <c r="Y29" s="590"/>
      <c r="Z29" s="590"/>
      <c r="AA29" s="590"/>
    </row>
    <row r="30" spans="1:27">
      <c r="A30" s="683">
        <v>5017</v>
      </c>
      <c r="B30" s="558" t="s">
        <v>502</v>
      </c>
      <c r="C30" s="576">
        <f>SUM(D30:AA30)</f>
        <v>0</v>
      </c>
      <c r="D30" s="581"/>
      <c r="E30" s="581"/>
      <c r="F30" s="581"/>
      <c r="G30" s="581"/>
      <c r="H30" s="581"/>
      <c r="I30" s="583"/>
      <c r="J30" s="581"/>
      <c r="K30" s="581"/>
      <c r="L30" s="581"/>
      <c r="M30" s="581"/>
      <c r="N30" s="581"/>
      <c r="O30" s="582"/>
      <c r="P30" s="582"/>
      <c r="Q30" s="582"/>
      <c r="R30" s="581"/>
      <c r="S30" s="581"/>
      <c r="T30" s="581"/>
      <c r="U30" s="581"/>
      <c r="V30" s="581"/>
      <c r="W30" s="581"/>
      <c r="X30" s="582"/>
      <c r="Y30" s="582"/>
      <c r="Z30" s="582"/>
      <c r="AA30" s="582"/>
    </row>
    <row r="31" spans="1:27">
      <c r="A31" s="684"/>
      <c r="B31" s="558" t="s">
        <v>516</v>
      </c>
      <c r="C31" s="576">
        <f t="shared" ref="C31:C33" si="8">SUM(D31:AA31)</f>
        <v>40</v>
      </c>
      <c r="D31" s="581"/>
      <c r="E31" s="581"/>
      <c r="F31" s="581"/>
      <c r="G31" s="581"/>
      <c r="H31" s="581"/>
      <c r="I31" s="583"/>
      <c r="J31" s="581"/>
      <c r="K31" s="581"/>
      <c r="L31" s="581"/>
      <c r="M31" s="581"/>
      <c r="N31" s="581"/>
      <c r="O31" s="585">
        <v>6</v>
      </c>
      <c r="P31" s="585">
        <v>12</v>
      </c>
      <c r="Q31" s="585">
        <v>15</v>
      </c>
      <c r="R31" s="585">
        <v>7</v>
      </c>
      <c r="S31" s="581"/>
      <c r="T31" s="581"/>
      <c r="U31" s="581"/>
      <c r="V31" s="581"/>
      <c r="W31" s="581"/>
      <c r="X31" s="582"/>
      <c r="Y31" s="582"/>
      <c r="Z31" s="582"/>
      <c r="AA31" s="582"/>
    </row>
    <row r="32" spans="1:27">
      <c r="A32" s="684"/>
      <c r="B32" s="558" t="s">
        <v>517</v>
      </c>
      <c r="C32" s="576">
        <f t="shared" si="8"/>
        <v>40</v>
      </c>
      <c r="D32" s="581"/>
      <c r="E32" s="581"/>
      <c r="F32" s="581"/>
      <c r="G32" s="581"/>
      <c r="H32" s="581"/>
      <c r="I32" s="583"/>
      <c r="J32" s="581"/>
      <c r="K32" s="581"/>
      <c r="L32" s="581"/>
      <c r="M32" s="581"/>
      <c r="N32" s="581"/>
      <c r="O32" s="581"/>
      <c r="P32" s="581"/>
      <c r="Q32" s="581"/>
      <c r="R32" s="581"/>
      <c r="S32" s="585">
        <f>SUM(O31:R31)</f>
        <v>40</v>
      </c>
      <c r="T32" s="581"/>
      <c r="U32" s="581"/>
      <c r="V32" s="581"/>
      <c r="W32" s="581"/>
      <c r="X32" s="582"/>
      <c r="Y32" s="582"/>
      <c r="Z32" s="582"/>
      <c r="AA32" s="582"/>
    </row>
    <row r="33" spans="1:27">
      <c r="A33" s="684"/>
      <c r="B33" s="558" t="s">
        <v>518</v>
      </c>
      <c r="C33" s="576">
        <f t="shared" si="8"/>
        <v>0</v>
      </c>
      <c r="D33" s="581"/>
      <c r="E33" s="581"/>
      <c r="F33" s="581"/>
      <c r="G33" s="581"/>
      <c r="H33" s="581"/>
      <c r="I33" s="583"/>
      <c r="J33" s="581"/>
      <c r="K33" s="581"/>
      <c r="L33" s="581"/>
      <c r="M33" s="581"/>
      <c r="N33" s="581"/>
      <c r="O33" s="581"/>
      <c r="P33" s="581"/>
      <c r="Q33" s="581"/>
      <c r="R33" s="581"/>
      <c r="S33" s="581"/>
      <c r="T33" s="581"/>
      <c r="U33" s="581"/>
      <c r="V33" s="581"/>
      <c r="W33" s="581"/>
      <c r="X33" s="582"/>
      <c r="Y33" s="582"/>
      <c r="Z33" s="582"/>
      <c r="AA33" s="582"/>
    </row>
    <row r="34" spans="1:27">
      <c r="A34" s="685"/>
      <c r="B34" s="558" t="s">
        <v>519</v>
      </c>
      <c r="C34" s="558"/>
      <c r="D34" s="581">
        <f>H6</f>
        <v>40</v>
      </c>
      <c r="E34" s="581">
        <f>D34-E33</f>
        <v>40</v>
      </c>
      <c r="F34" s="581">
        <f t="shared" ref="F34:AA34" si="9">E34-F33</f>
        <v>40</v>
      </c>
      <c r="G34" s="581">
        <f t="shared" si="9"/>
        <v>40</v>
      </c>
      <c r="H34" s="581">
        <f t="shared" si="9"/>
        <v>40</v>
      </c>
      <c r="I34" s="581">
        <f t="shared" si="9"/>
        <v>40</v>
      </c>
      <c r="J34" s="581">
        <f t="shared" si="9"/>
        <v>40</v>
      </c>
      <c r="K34" s="581">
        <f t="shared" si="9"/>
        <v>40</v>
      </c>
      <c r="L34" s="581">
        <f t="shared" si="9"/>
        <v>40</v>
      </c>
      <c r="M34" s="581">
        <f t="shared" si="9"/>
        <v>40</v>
      </c>
      <c r="N34" s="581">
        <f t="shared" si="9"/>
        <v>40</v>
      </c>
      <c r="O34" s="581">
        <f t="shared" si="9"/>
        <v>40</v>
      </c>
      <c r="P34" s="581">
        <f t="shared" si="9"/>
        <v>40</v>
      </c>
      <c r="Q34" s="581">
        <f t="shared" si="9"/>
        <v>40</v>
      </c>
      <c r="R34" s="581">
        <f t="shared" si="9"/>
        <v>40</v>
      </c>
      <c r="S34" s="581">
        <f t="shared" si="9"/>
        <v>40</v>
      </c>
      <c r="T34" s="581">
        <f t="shared" si="9"/>
        <v>40</v>
      </c>
      <c r="U34" s="581">
        <f t="shared" si="9"/>
        <v>40</v>
      </c>
      <c r="V34" s="581">
        <f t="shared" si="9"/>
        <v>40</v>
      </c>
      <c r="W34" s="581">
        <f t="shared" si="9"/>
        <v>40</v>
      </c>
      <c r="X34" s="581">
        <f t="shared" si="9"/>
        <v>40</v>
      </c>
      <c r="Y34" s="581">
        <f t="shared" si="9"/>
        <v>40</v>
      </c>
      <c r="Z34" s="581">
        <f t="shared" si="9"/>
        <v>40</v>
      </c>
      <c r="AA34" s="581">
        <f t="shared" si="9"/>
        <v>40</v>
      </c>
    </row>
    <row r="35" spans="1:27" ht="3.75" customHeight="1">
      <c r="A35" s="556"/>
      <c r="B35" s="562"/>
      <c r="C35" s="562"/>
      <c r="D35" s="590"/>
      <c r="E35" s="590"/>
      <c r="F35" s="590"/>
      <c r="G35" s="590"/>
      <c r="H35" s="590"/>
      <c r="I35" s="590"/>
      <c r="J35" s="590"/>
      <c r="K35" s="590"/>
      <c r="L35" s="590"/>
      <c r="M35" s="590"/>
      <c r="N35" s="590"/>
      <c r="O35" s="590"/>
      <c r="P35" s="590"/>
      <c r="Q35" s="590"/>
      <c r="R35" s="590"/>
      <c r="S35" s="590"/>
      <c r="T35" s="590"/>
      <c r="U35" s="590"/>
      <c r="V35" s="590"/>
      <c r="W35" s="590"/>
      <c r="X35" s="590"/>
      <c r="Y35" s="590"/>
      <c r="Z35" s="590"/>
      <c r="AA35" s="590"/>
    </row>
    <row r="36" spans="1:27">
      <c r="B36" s="558" t="s">
        <v>520</v>
      </c>
      <c r="C36" s="558"/>
      <c r="D36" s="581">
        <f>D12+D13+D18+D19+D24+D25+D30+D31</f>
        <v>18</v>
      </c>
      <c r="E36" s="581">
        <f t="shared" ref="E36:AA36" si="10">E12+E13+E18+E19+E24+E25+E30+E31</f>
        <v>18</v>
      </c>
      <c r="F36" s="581">
        <f t="shared" si="10"/>
        <v>18</v>
      </c>
      <c r="G36" s="592">
        <f t="shared" si="10"/>
        <v>14</v>
      </c>
      <c r="H36" s="581">
        <f t="shared" si="10"/>
        <v>18</v>
      </c>
      <c r="I36" s="592">
        <f t="shared" si="10"/>
        <v>14</v>
      </c>
      <c r="J36" s="581">
        <f t="shared" si="10"/>
        <v>18</v>
      </c>
      <c r="K36" s="581">
        <f t="shared" si="10"/>
        <v>18</v>
      </c>
      <c r="L36" s="581">
        <f t="shared" si="10"/>
        <v>18</v>
      </c>
      <c r="M36" s="581">
        <f t="shared" si="10"/>
        <v>18</v>
      </c>
      <c r="N36" s="592">
        <f t="shared" si="10"/>
        <v>12</v>
      </c>
      <c r="O36" s="581">
        <f t="shared" si="10"/>
        <v>15</v>
      </c>
      <c r="P36" s="592">
        <f t="shared" si="10"/>
        <v>12</v>
      </c>
      <c r="Q36" s="581">
        <f t="shared" si="10"/>
        <v>15</v>
      </c>
      <c r="R36" s="581">
        <f t="shared" si="10"/>
        <v>15</v>
      </c>
      <c r="S36" s="581">
        <f t="shared" si="10"/>
        <v>15</v>
      </c>
      <c r="T36" s="587">
        <f t="shared" si="10"/>
        <v>15</v>
      </c>
      <c r="U36" s="592">
        <f t="shared" si="10"/>
        <v>12</v>
      </c>
      <c r="V36" s="581">
        <f t="shared" si="10"/>
        <v>15</v>
      </c>
      <c r="W36" s="581">
        <f t="shared" si="10"/>
        <v>15</v>
      </c>
      <c r="X36" s="581">
        <f t="shared" si="10"/>
        <v>15</v>
      </c>
      <c r="Y36" s="581">
        <f t="shared" si="10"/>
        <v>3</v>
      </c>
      <c r="Z36" s="581">
        <f t="shared" si="10"/>
        <v>0</v>
      </c>
      <c r="AA36" s="587">
        <f t="shared" si="10"/>
        <v>0</v>
      </c>
    </row>
  </sheetData>
  <mergeCells count="4">
    <mergeCell ref="A12:A16"/>
    <mergeCell ref="A18:A22"/>
    <mergeCell ref="A24:A28"/>
    <mergeCell ref="A30:A34"/>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E19" sqref="E19"/>
    </sheetView>
  </sheetViews>
  <sheetFormatPr defaultRowHeight="15"/>
  <cols>
    <col min="1" max="1" width="22.42578125" style="199" bestFit="1" customWidth="1"/>
    <col min="2" max="2" width="12.28515625" style="199" bestFit="1" customWidth="1"/>
    <col min="3" max="3" width="11.7109375" style="199" bestFit="1" customWidth="1"/>
    <col min="4" max="4" width="9.28515625" style="199" customWidth="1"/>
    <col min="5" max="5" width="11.42578125" style="199" customWidth="1"/>
    <col min="6" max="6" width="10.7109375" style="199" customWidth="1"/>
    <col min="7" max="7" width="11.140625" style="199" customWidth="1"/>
    <col min="8" max="9" width="9.140625" style="199"/>
  </cols>
  <sheetData>
    <row r="1" spans="1:7" ht="15.75" thickBot="1">
      <c r="B1" s="200">
        <v>43009</v>
      </c>
      <c r="C1" s="200">
        <v>43040</v>
      </c>
      <c r="D1" s="201">
        <v>43070</v>
      </c>
      <c r="E1" s="202">
        <v>43101</v>
      </c>
      <c r="F1" s="200">
        <v>43132</v>
      </c>
      <c r="G1" s="200">
        <v>43160</v>
      </c>
    </row>
    <row r="2" spans="1:7" ht="15" customHeight="1" thickBot="1">
      <c r="A2" s="686" t="s">
        <v>175</v>
      </c>
      <c r="B2" s="694" t="s">
        <v>176</v>
      </c>
      <c r="C2" s="695"/>
      <c r="D2" s="696"/>
      <c r="E2" s="697" t="s">
        <v>177</v>
      </c>
      <c r="F2" s="698"/>
      <c r="G2" s="699"/>
    </row>
    <row r="3" spans="1:7" ht="30.75" thickBot="1">
      <c r="A3" s="686"/>
      <c r="B3" s="225" t="s">
        <v>190</v>
      </c>
      <c r="C3" s="203"/>
      <c r="D3" s="204"/>
      <c r="E3" s="205"/>
      <c r="F3" s="206"/>
      <c r="G3" s="207"/>
    </row>
    <row r="4" spans="1:7" ht="15.75" thickBot="1">
      <c r="A4" s="227" t="s">
        <v>192</v>
      </c>
      <c r="B4" s="226"/>
      <c r="C4" s="208">
        <v>22</v>
      </c>
      <c r="D4" s="209">
        <v>21</v>
      </c>
      <c r="E4" s="210"/>
      <c r="F4" s="211"/>
      <c r="G4" s="212"/>
    </row>
    <row r="5" spans="1:7" ht="15" customHeight="1" thickBot="1">
      <c r="A5" s="687" t="s">
        <v>178</v>
      </c>
      <c r="B5" s="700" t="s">
        <v>176</v>
      </c>
      <c r="C5" s="701"/>
      <c r="D5" s="702"/>
      <c r="E5" s="697" t="s">
        <v>179</v>
      </c>
      <c r="F5" s="698"/>
      <c r="G5" s="699"/>
    </row>
    <row r="6" spans="1:7" ht="30.75" thickBot="1">
      <c r="A6" s="687"/>
      <c r="B6" s="224"/>
      <c r="C6" s="222" t="s">
        <v>191</v>
      </c>
      <c r="D6" s="190"/>
      <c r="E6" s="205"/>
      <c r="F6" s="206"/>
      <c r="G6" s="207"/>
    </row>
    <row r="7" spans="1:7" ht="15.75" thickBot="1">
      <c r="A7" s="228" t="s">
        <v>192</v>
      </c>
      <c r="B7" s="223"/>
      <c r="C7" s="191"/>
      <c r="D7" s="192">
        <v>21</v>
      </c>
      <c r="E7" s="213">
        <v>19</v>
      </c>
      <c r="F7" s="214">
        <v>2</v>
      </c>
      <c r="G7" s="215"/>
    </row>
    <row r="8" spans="1:7" ht="15" customHeight="1" thickBot="1">
      <c r="A8" s="688" t="s">
        <v>180</v>
      </c>
      <c r="B8" s="689" t="s">
        <v>176</v>
      </c>
      <c r="C8" s="689"/>
      <c r="D8" s="690"/>
      <c r="E8" s="691" t="s">
        <v>179</v>
      </c>
      <c r="F8" s="692"/>
      <c r="G8" s="693"/>
    </row>
    <row r="9" spans="1:7" ht="45.75" thickBot="1">
      <c r="A9" s="688"/>
      <c r="B9" s="230" t="s">
        <v>194</v>
      </c>
      <c r="C9" s="221"/>
      <c r="E9" s="216"/>
      <c r="F9" s="206"/>
      <c r="G9" s="207"/>
    </row>
    <row r="10" spans="1:7" ht="15.75" thickBot="1">
      <c r="A10" s="229" t="s">
        <v>192</v>
      </c>
      <c r="B10" s="223"/>
      <c r="C10" s="191"/>
      <c r="D10" s="193">
        <v>12</v>
      </c>
      <c r="E10" s="217">
        <v>6</v>
      </c>
      <c r="F10" s="218"/>
      <c r="G10" s="215"/>
    </row>
    <row r="11" spans="1:7">
      <c r="B11" s="194"/>
      <c r="C11" s="194"/>
      <c r="D11" s="195"/>
      <c r="E11" s="219" t="s">
        <v>181</v>
      </c>
      <c r="F11" s="220"/>
      <c r="G11" s="220"/>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7" bestFit="1" customWidth="1"/>
    <col min="2" max="2" width="12.7109375" style="67" customWidth="1"/>
    <col min="3" max="3" width="11.42578125" style="153" customWidth="1"/>
    <col min="4" max="4" width="29.7109375" style="153" customWidth="1"/>
    <col min="5" max="5" width="10.42578125" style="153" customWidth="1"/>
    <col min="6" max="6" width="12.28515625" style="153" customWidth="1"/>
    <col min="7" max="7" width="10.140625" style="153" customWidth="1"/>
    <col min="8" max="8" width="20.85546875" style="153" customWidth="1"/>
    <col min="9" max="9" width="11.5703125" style="153" customWidth="1"/>
    <col min="10" max="10" width="79.42578125" style="152" customWidth="1"/>
    <col min="11" max="20" width="9.140625" style="153"/>
  </cols>
  <sheetData>
    <row r="1" spans="1:10" ht="48" customHeight="1">
      <c r="A1" s="167" t="s">
        <v>143</v>
      </c>
      <c r="B1" s="167" t="s">
        <v>145</v>
      </c>
      <c r="C1" s="167" t="s">
        <v>4</v>
      </c>
      <c r="D1" s="167" t="s">
        <v>138</v>
      </c>
      <c r="E1" s="167" t="s">
        <v>141</v>
      </c>
      <c r="F1" s="168" t="s">
        <v>147</v>
      </c>
      <c r="G1" s="168" t="s">
        <v>139</v>
      </c>
      <c r="H1" s="168" t="s">
        <v>168</v>
      </c>
      <c r="I1" s="168" t="s">
        <v>156</v>
      </c>
      <c r="J1" s="188" t="s">
        <v>174</v>
      </c>
    </row>
    <row r="2" spans="1:10" ht="63">
      <c r="A2" s="173">
        <v>1</v>
      </c>
      <c r="B2" s="176" t="s">
        <v>146</v>
      </c>
      <c r="C2" s="169" t="s">
        <v>140</v>
      </c>
      <c r="D2" s="170" t="s">
        <v>142</v>
      </c>
      <c r="E2" s="172" t="s">
        <v>162</v>
      </c>
      <c r="F2" s="703" t="s">
        <v>187</v>
      </c>
      <c r="G2" s="704"/>
      <c r="H2" s="185" t="s">
        <v>184</v>
      </c>
      <c r="I2" s="175">
        <v>43160</v>
      </c>
      <c r="J2" s="233" t="s">
        <v>293</v>
      </c>
    </row>
    <row r="3" spans="1:10" ht="63">
      <c r="A3" s="173">
        <v>2</v>
      </c>
      <c r="B3" s="173" t="s">
        <v>96</v>
      </c>
      <c r="C3" s="169" t="s">
        <v>101</v>
      </c>
      <c r="D3" s="176" t="s">
        <v>157</v>
      </c>
      <c r="E3" s="172" t="s">
        <v>162</v>
      </c>
      <c r="F3" s="179">
        <v>42948</v>
      </c>
      <c r="G3" s="179">
        <v>42979</v>
      </c>
      <c r="H3" s="172" t="s">
        <v>112</v>
      </c>
      <c r="I3" s="175" t="s">
        <v>186</v>
      </c>
      <c r="J3" s="197" t="s">
        <v>292</v>
      </c>
    </row>
    <row r="4" spans="1:10" ht="31.5">
      <c r="A4" s="173">
        <v>3</v>
      </c>
      <c r="B4" s="173" t="s">
        <v>148</v>
      </c>
      <c r="C4" s="169" t="s">
        <v>101</v>
      </c>
      <c r="D4" s="176" t="s">
        <v>185</v>
      </c>
      <c r="E4" s="172" t="s">
        <v>162</v>
      </c>
      <c r="F4" s="179" t="s">
        <v>118</v>
      </c>
      <c r="G4" s="179" t="s">
        <v>118</v>
      </c>
      <c r="H4" s="185" t="s">
        <v>183</v>
      </c>
      <c r="I4" s="172" t="s">
        <v>118</v>
      </c>
      <c r="J4" s="198" t="s">
        <v>209</v>
      </c>
    </row>
    <row r="5" spans="1:10" ht="78.75">
      <c r="A5" s="173">
        <v>4</v>
      </c>
      <c r="B5" s="173" t="s">
        <v>96</v>
      </c>
      <c r="C5" s="173" t="s">
        <v>144</v>
      </c>
      <c r="D5" s="176" t="s">
        <v>158</v>
      </c>
      <c r="E5" s="172" t="s">
        <v>162</v>
      </c>
      <c r="F5" s="179">
        <v>42948</v>
      </c>
      <c r="G5" s="182">
        <v>42957</v>
      </c>
      <c r="H5" s="172" t="s">
        <v>112</v>
      </c>
      <c r="I5" s="175">
        <v>43040</v>
      </c>
      <c r="J5" s="172"/>
    </row>
    <row r="6" spans="1:10" ht="48" customHeight="1">
      <c r="A6" s="173">
        <v>5</v>
      </c>
      <c r="B6" s="173" t="s">
        <v>151</v>
      </c>
      <c r="C6" s="169" t="s">
        <v>144</v>
      </c>
      <c r="D6" s="176" t="s">
        <v>161</v>
      </c>
      <c r="E6" s="172" t="s">
        <v>162</v>
      </c>
      <c r="F6" s="179">
        <v>43070</v>
      </c>
      <c r="G6" s="179">
        <v>43070</v>
      </c>
      <c r="H6" s="172" t="s">
        <v>169</v>
      </c>
      <c r="I6" s="175" t="s">
        <v>240</v>
      </c>
      <c r="J6" s="197" t="s">
        <v>242</v>
      </c>
    </row>
    <row r="7" spans="1:10" ht="33.75" customHeight="1">
      <c r="A7" s="173">
        <v>6</v>
      </c>
      <c r="B7" s="173" t="s">
        <v>148</v>
      </c>
      <c r="C7" s="170" t="s">
        <v>109</v>
      </c>
      <c r="D7" s="173" t="s">
        <v>159</v>
      </c>
      <c r="E7" s="238" t="s">
        <v>162</v>
      </c>
      <c r="F7" s="178"/>
      <c r="G7" s="178"/>
      <c r="H7" s="177" t="s">
        <v>182</v>
      </c>
      <c r="I7" s="172" t="s">
        <v>166</v>
      </c>
      <c r="J7" s="198" t="s">
        <v>210</v>
      </c>
    </row>
    <row r="8" spans="1:10" ht="47.25">
      <c r="A8" s="173">
        <v>7</v>
      </c>
      <c r="B8" s="173" t="s">
        <v>100</v>
      </c>
      <c r="C8" s="170" t="s">
        <v>160</v>
      </c>
      <c r="D8" s="173" t="s">
        <v>159</v>
      </c>
      <c r="E8" s="232" t="s">
        <v>162</v>
      </c>
      <c r="F8" s="178"/>
      <c r="G8" s="178"/>
      <c r="H8" s="184" t="s">
        <v>167</v>
      </c>
      <c r="I8" s="175">
        <v>43009</v>
      </c>
      <c r="J8" s="197" t="s">
        <v>201</v>
      </c>
    </row>
    <row r="9" spans="1:10" ht="63">
      <c r="A9" s="173">
        <v>8</v>
      </c>
      <c r="B9" s="173" t="s">
        <v>151</v>
      </c>
      <c r="C9" s="170" t="s">
        <v>196</v>
      </c>
      <c r="D9" s="176" t="s">
        <v>170</v>
      </c>
      <c r="E9" s="172" t="s">
        <v>162</v>
      </c>
      <c r="F9" s="180">
        <v>42979</v>
      </c>
      <c r="G9" s="180">
        <v>42979</v>
      </c>
      <c r="H9" s="185" t="s">
        <v>188</v>
      </c>
      <c r="I9" s="175" t="s">
        <v>235</v>
      </c>
      <c r="J9" s="197" t="s">
        <v>254</v>
      </c>
    </row>
    <row r="10" spans="1:10" ht="31.5">
      <c r="A10" s="173">
        <v>9</v>
      </c>
      <c r="B10" s="173" t="s">
        <v>163</v>
      </c>
      <c r="C10" s="169" t="s">
        <v>133</v>
      </c>
      <c r="D10" s="183" t="s">
        <v>165</v>
      </c>
      <c r="E10" s="172" t="s">
        <v>162</v>
      </c>
      <c r="F10" s="179" t="s">
        <v>118</v>
      </c>
      <c r="G10" s="179" t="s">
        <v>118</v>
      </c>
      <c r="H10" s="172" t="s">
        <v>155</v>
      </c>
      <c r="I10" s="175" t="s">
        <v>118</v>
      </c>
      <c r="J10" s="196" t="s">
        <v>202</v>
      </c>
    </row>
    <row r="11" spans="1:10" ht="78.75">
      <c r="A11" s="173">
        <v>10</v>
      </c>
      <c r="B11" s="173" t="s">
        <v>151</v>
      </c>
      <c r="C11" s="173" t="s">
        <v>135</v>
      </c>
      <c r="D11" s="176" t="s">
        <v>173</v>
      </c>
      <c r="E11" s="172" t="s">
        <v>162</v>
      </c>
      <c r="F11" s="179">
        <v>42948</v>
      </c>
      <c r="G11" s="179">
        <v>42948</v>
      </c>
      <c r="H11" s="172" t="s">
        <v>94</v>
      </c>
      <c r="I11" s="189">
        <v>43040</v>
      </c>
      <c r="J11" s="171"/>
    </row>
    <row r="12" spans="1:10" ht="173.25">
      <c r="A12" s="173">
        <v>11</v>
      </c>
      <c r="B12" s="173" t="s">
        <v>151</v>
      </c>
      <c r="C12" s="169" t="s">
        <v>116</v>
      </c>
      <c r="D12" s="173" t="s">
        <v>171</v>
      </c>
      <c r="E12" s="172" t="s">
        <v>162</v>
      </c>
      <c r="F12" s="179" t="s">
        <v>118</v>
      </c>
      <c r="G12" s="179" t="s">
        <v>118</v>
      </c>
      <c r="H12" s="172" t="s">
        <v>172</v>
      </c>
      <c r="I12" s="172" t="s">
        <v>166</v>
      </c>
      <c r="J12" s="196" t="s">
        <v>199</v>
      </c>
    </row>
  </sheetData>
  <autoFilter ref="A1:I12"/>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Flex</vt:lpstr>
      <vt:lpstr>Venture</vt:lpstr>
      <vt:lpstr>CEI</vt:lpstr>
      <vt:lpstr>Fu Yu</vt:lpstr>
      <vt:lpstr>Summary</vt:lpstr>
      <vt:lpstr>QSM recovery</vt:lpstr>
      <vt:lpstr>Detector recovery-Waters</vt:lpstr>
      <vt:lpstr>Alliance recovery </vt:lpstr>
      <vt:lpstr>FTN Recovery Plan (2)</vt:lpstr>
      <vt:lpstr>Foamtec FA</vt:lpstr>
      <vt:lpstr>FA Tracker</vt:lpstr>
      <vt:lpstr>Flex!_FilterDatabase</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Jie Hui Ng</cp:lastModifiedBy>
  <cp:lastPrinted>2015-09-08T03:00:48Z</cp:lastPrinted>
  <dcterms:created xsi:type="dcterms:W3CDTF">2012-05-09T06:55:56Z</dcterms:created>
  <dcterms:modified xsi:type="dcterms:W3CDTF">2019-01-04T09:27:10Z</dcterms:modified>
</cp:coreProperties>
</file>